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diagrams/data2.xml" ContentType="application/vnd.openxmlformats-officedocument.drawingml.diagramData+xml"/>
  <Override PartName="/xl/diagrams/data3.xml" ContentType="application/vnd.openxmlformats-officedocument.drawingml.diagramData+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I:\GESTION\DATOS\maternidad, paternidad y excedencias\tercer trimestre\3 trimestre 2025\"/>
    </mc:Choice>
  </mc:AlternateContent>
  <xr:revisionPtr revIDLastSave="0" documentId="13_ncr:1_{C29A4E8F-B553-4D03-B871-D5D5B181CF8E}" xr6:coauthVersionLast="47" xr6:coauthVersionMax="47" xr10:uidLastSave="{00000000-0000-0000-0000-000000000000}"/>
  <bookViews>
    <workbookView xWindow="-120" yWindow="-120" windowWidth="29040" windowHeight="15720" xr2:uid="{00000000-000D-0000-FFFF-FFFF00000000}"/>
  </bookViews>
  <sheets>
    <sheet name="Portada" sheetId="1" r:id="rId1"/>
    <sheet name="Índice" sheetId="3" r:id="rId2"/>
    <sheet name="Prestaciones" sheetId="2" r:id="rId3"/>
    <sheet name="Totales y gasto" sheetId="5" r:id="rId4"/>
    <sheet name="Prestaciones por CC.AA" sheetId="6" r:id="rId5"/>
    <sheet name="Procesos y duraciones media" sheetId="11"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5" hidden="1">'Procesos y duraciones media'!$D$8:$D$72</definedName>
    <definedName name="_xlnm._FilterDatabase" localSheetId="7" hidden="1">'Total y Variación interanual'!$C$4:$C$68</definedName>
    <definedName name="_xlnm._FilterDatabase" localSheetId="3" hidden="1">'Totales y gasto'!$D$11:$D$77</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CC.AA'!$A$3:$F$43</definedName>
    <definedName name="_xlnm.Print_Area" localSheetId="5">'Procesos y duraciones media'!$C$4:$H$78</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9" l="1"/>
  <c r="L55" i="9"/>
  <c r="J56" i="9" s="1"/>
  <c r="K56" i="9"/>
  <c r="K55" i="9"/>
  <c r="J55" i="9" s="1"/>
  <c r="AD80" i="11" l="1"/>
  <c r="AB80" i="11"/>
  <c r="Z80" i="11"/>
  <c r="W80" i="11"/>
  <c r="U80" i="11"/>
  <c r="S80" i="11"/>
  <c r="P80" i="11"/>
  <c r="N80" i="11"/>
  <c r="L80" i="11"/>
  <c r="I80" i="11"/>
  <c r="G80" i="11"/>
  <c r="E80" i="11"/>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24" i="9" l="1"/>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2" i="6"/>
  <c r="A16" i="6"/>
  <c r="A23" i="6"/>
  <c r="A21" i="6"/>
  <c r="A20" i="6"/>
  <c r="A19" i="6"/>
  <c r="A18" i="6"/>
  <c r="A17" i="6"/>
  <c r="A15" i="6"/>
  <c r="A14" i="6"/>
  <c r="A13" i="6"/>
  <c r="A12" i="6"/>
  <c r="A11" i="6"/>
  <c r="A10" i="6"/>
  <c r="A9" i="6"/>
  <c r="A8" i="6"/>
  <c r="A7" i="6"/>
  <c r="B25" i="6"/>
  <c r="B24" i="6"/>
  <c r="B22" i="6"/>
  <c r="B16" i="6"/>
  <c r="B23" i="6"/>
  <c r="B21" i="6"/>
  <c r="B20" i="6"/>
  <c r="B19" i="6"/>
  <c r="B18" i="6"/>
  <c r="B17" i="6"/>
  <c r="B15" i="6"/>
  <c r="B14" i="6"/>
  <c r="B13" i="6"/>
  <c r="B12" i="6"/>
  <c r="B11" i="6"/>
  <c r="B10" i="6"/>
  <c r="B9" i="6"/>
  <c r="B8" i="6"/>
  <c r="B7" i="6"/>
  <c r="D11" i="9" l="1"/>
  <c r="C11" i="9"/>
  <c r="B11" i="9"/>
  <c r="D10" i="9"/>
  <c r="C10" i="9"/>
  <c r="B10" i="9"/>
  <c r="B6" i="9"/>
  <c r="A6" i="9"/>
  <c r="L73" i="5" l="1"/>
  <c r="M73" i="5" s="1"/>
  <c r="K71" i="5"/>
  <c r="K70" i="5"/>
  <c r="K69" i="5"/>
  <c r="L68" i="5"/>
  <c r="K56" i="5"/>
  <c r="K55" i="5"/>
  <c r="K54" i="5"/>
  <c r="L53" i="5"/>
  <c r="L72" i="5"/>
  <c r="M72" i="5" s="1"/>
  <c r="L67" i="5"/>
  <c r="M67" i="5" s="1"/>
  <c r="L66" i="5"/>
  <c r="M66" i="5" s="1"/>
  <c r="L65" i="5"/>
  <c r="M65" i="5" s="1"/>
  <c r="K64" i="5"/>
  <c r="K63" i="5"/>
  <c r="K62" i="5"/>
  <c r="K61" i="5"/>
  <c r="L60" i="5"/>
  <c r="K59" i="5"/>
  <c r="K58" i="5"/>
  <c r="L57"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7" i="5"/>
  <c r="J58" i="5"/>
  <c r="J59" i="5"/>
  <c r="M60" i="5"/>
  <c r="J61" i="5"/>
  <c r="J62" i="5"/>
  <c r="J63" i="5"/>
  <c r="J64" i="5"/>
  <c r="M53" i="5"/>
  <c r="J54" i="5"/>
  <c r="J55" i="5"/>
  <c r="J56" i="5"/>
  <c r="M68" i="5"/>
  <c r="J69" i="5"/>
  <c r="J70" i="5"/>
  <c r="J71" i="5"/>
  <c r="K13" i="5"/>
  <c r="J13" i="5" s="1"/>
  <c r="M13" i="5"/>
  <c r="K22" i="5"/>
  <c r="J22" i="5" s="1"/>
  <c r="K26" i="5"/>
  <c r="J26" i="5" s="1"/>
  <c r="K27" i="5"/>
  <c r="J27" i="5" s="1"/>
  <c r="K28" i="5"/>
  <c r="J28" i="5" s="1"/>
  <c r="K31" i="5"/>
  <c r="J31" i="5" s="1"/>
  <c r="K32" i="5"/>
  <c r="J32" i="5" s="1"/>
  <c r="K42" i="5"/>
  <c r="J42" i="5" s="1"/>
  <c r="K48" i="5"/>
  <c r="J48" i="5" s="1"/>
  <c r="K57" i="5"/>
  <c r="J57" i="5" s="1"/>
  <c r="K60" i="5"/>
  <c r="J60" i="5" s="1"/>
  <c r="K65" i="5"/>
  <c r="J65" i="5" s="1"/>
  <c r="K66" i="5"/>
  <c r="J66" i="5" s="1"/>
  <c r="K67" i="5"/>
  <c r="J67" i="5" s="1"/>
  <c r="K72" i="5"/>
  <c r="J72" i="5" s="1"/>
  <c r="K53" i="5"/>
  <c r="J53" i="5" s="1"/>
  <c r="K68" i="5"/>
  <c r="J68"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<sst xmlns="http://schemas.openxmlformats.org/spreadsheetml/2006/main" count="308" uniqueCount="115">
  <si>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</si>
  <si>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</si>
  <si>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</si>
  <si>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</si>
  <si>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</si>
  <si>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</si>
  <si>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</si>
  <si>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</si>
  <si>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</si>
  <si>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</si>
  <si>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</si>
  <si>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</si>
  <si>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</si>
  <si>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</si>
  <si>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</si>
  <si>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</si>
  <si>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</si>
  <si>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</si>
  <si>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</si>
  <si>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</si>
  <si>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</si>
  <si>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</si>
  <si>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</si>
  <si>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</si>
  <si>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</si>
  <si>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</si>
  <si>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</si>
  <si>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</si>
  <si>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</si>
  <si>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</si>
  <si>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</si>
  <si>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</si>
  <si>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</si>
  <si>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</si>
  <si>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</si>
  <si>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</si>
  <si>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</si>
  <si>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</si>
  <si>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</si>
  <si>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</si>
  <si>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</si>
  <si>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</si>
  <si>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</si>
  <si>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</si>
  <si>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</si>
  <si>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</si>
  <si>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</si>
  <si>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</si>
  <si>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</si>
  <si>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</si>
  <si>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</si>
  <si>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</si>
  <si>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</si>
  <si>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</si>
  <si>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</si>
  <si>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</si>
  <si>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</si>
  <si>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</si>
  <si>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</si>
  <si>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</si>
  <si>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</si>
  <si>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</si>
  <si>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</si>
  <si>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</si>
  <si>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</si>
  <si>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</si>
  <si>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</si>
  <si>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</si>
  <si>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</si>
  <si>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</si>
  <si>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</si>
  <si>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</si>
  <si>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</si>
  <si>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</si>
  <si>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</si>
  <si>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</si>
  <si>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</si>
  <si>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</si>
  <si>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</si>
  <si>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</si>
  <si>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</si>
  <si>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</si>
  <si>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</si>
  <si>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</si>
  <si>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</si>
  <si>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</si>
  <si>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</si>
  <si>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</si>
  <si>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</si>
  <si>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</si>
  <si>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</si>
  <si>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</si>
  <si>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</si>
  <si>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Variación 2024/2025</t>
  </si>
  <si>
    <t>(2) Obligaciones imputadas a presupuesto.</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</si>
  <si>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</si>
  <si>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</si>
  <si>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</si>
  <si>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</si>
  <si>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</si>
  <si>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</si>
  <si>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</si>
  <si>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</si>
  <si>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t xml:space="preserve">TOTALIDAD DE PROCESOS     </t>
  </si>
  <si>
    <r>
      <t>NÚMERO Y DURACIÓN MEDIA DE PROCESOS CERRADOS, POR SEXO</t>
    </r>
    <r>
      <rPr>
        <b/>
        <vertAlign val="superscript"/>
        <sz val="12"/>
        <rFont val="Calibri"/>
        <family val="2"/>
        <scheme val="minor"/>
      </rPr>
      <t xml:space="preserve"> (1)</t>
    </r>
  </si>
  <si>
    <r>
      <rPr>
        <vertAlign val="superscript"/>
        <sz val="12"/>
        <rFont val="Calibri"/>
        <family val="2"/>
        <scheme val="minor"/>
      </rPr>
      <t xml:space="preserve">(1) </t>
    </r>
    <r>
      <rPr>
        <sz val="12"/>
        <rFont val="Calibri"/>
        <family val="2"/>
        <scheme val="minor"/>
      </rPr>
      <t>Solo procesos cerrados correspondientes a prestaciones reconocidas por el INSS. La información corresponde a expedientes cuyo hecho causante se ha producido en el mismo periodo de referencia del año anterior al de referencia de los datos, teniendo en cuenta que es posible el disfrute del permiso de forma interrumpida con el límite de un año contado a partir del hecho causante de la prestación.</t>
    </r>
  </si>
  <si>
    <t>PROCESOS RELATIVOS A SEGUNDO PROGENITOR</t>
  </si>
  <si>
    <t>PROCESOS RELATIVOS A PRIMER PROGENITOR</t>
  </si>
  <si>
    <t/>
  </si>
  <si>
    <t>PROCESOS EN FAMILIAS MONOPARENTALES</t>
  </si>
  <si>
    <t xml:space="preserve">ENERO-SEPTIEMBRE 2025 </t>
  </si>
  <si>
    <r>
      <t xml:space="preserve">GASTO ENERO/SEPTIEMBRE
 2025 </t>
    </r>
    <r>
      <rPr>
        <b/>
        <vertAlign val="superscript"/>
        <sz val="12"/>
        <rFont val="Calibri"/>
        <family val="2"/>
        <scheme val="minor"/>
      </rPr>
      <t>(2)</t>
    </r>
  </si>
  <si>
    <t xml:space="preserve"> ENERO - SEPTIEMBRE 2025</t>
  </si>
  <si>
    <t>ENERO - SEPTIEMBRE 2025</t>
  </si>
  <si>
    <t>ENERO -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</si>
</sst>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quot;€&quot;"/>
    <numFmt numFmtId="165" formatCode="#,##0\ &quot;€&quot;"/>
  </numFmts>
  <fonts count="72">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b/>
      <vertAlign val="superscript"/>
      <sz val="12"/>
      <name val="Calibri"/>
      <family val="2"/>
      <scheme val="minor"/>
    </font>
    <font>
      <vertAlign val="superscript"/>
      <sz val="12"/>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s>
  <borders count="22">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9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7"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3" fontId="27" fillId="0" borderId="0" xfId="2" applyNumberFormat="1" applyFont="1" applyAlignment="1">
      <alignment horizontal="left" vertical="center"/>
    </xf>
    <xf numFmtId="0" fontId="60" fillId="45" borderId="0" xfId="0" applyFont="1" applyFill="1"/>
    <xf numFmtId="0" fontId="60" fillId="43" borderId="0" xfId="0" applyFont="1" applyFill="1"/>
    <xf numFmtId="0" fontId="60" fillId="44" borderId="0" xfId="0" applyFont="1" applyFill="1"/>
    <xf numFmtId="3" fontId="27" fillId="46" borderId="15" xfId="1" applyNumberFormat="1" applyFont="1" applyFill="1" applyBorder="1" applyAlignment="1">
      <alignment horizontal="right" indent="1"/>
    </xf>
    <xf numFmtId="4" fontId="27" fillId="46" borderId="15" xfId="1" applyNumberFormat="1" applyFont="1" applyFill="1" applyBorder="1" applyAlignment="1">
      <alignment horizontal="right" indent="1"/>
    </xf>
    <xf numFmtId="0" fontId="27" fillId="47" borderId="15" xfId="1" applyFont="1" applyFill="1" applyBorder="1" applyAlignment="1">
      <alignment horizontal="center" vertical="center" wrapText="1"/>
    </xf>
    <xf numFmtId="3" fontId="27" fillId="47" borderId="15" xfId="1" applyNumberFormat="1" applyFont="1" applyFill="1" applyBorder="1" applyAlignment="1">
      <alignment horizontal="right" indent="1"/>
    </xf>
    <xf numFmtId="4" fontId="27" fillId="47" borderId="15" xfId="1" applyNumberFormat="1" applyFont="1" applyFill="1" applyBorder="1" applyAlignment="1">
      <alignment horizontal="right" indent="1"/>
    </xf>
    <xf numFmtId="0" fontId="27" fillId="46" borderId="15" xfId="1" applyFont="1" applyFill="1" applyBorder="1" applyAlignment="1">
      <alignment horizontal="left" indent="1"/>
    </xf>
    <xf numFmtId="0" fontId="27" fillId="46" borderId="15" xfId="1" applyFont="1" applyFill="1" applyBorder="1"/>
    <xf numFmtId="0" fontId="27" fillId="46" borderId="15" xfId="1" applyFont="1" applyFill="1" applyBorder="1" applyAlignment="1">
      <alignment horizontal="right" vertical="center" indent="1"/>
    </xf>
    <xf numFmtId="0" fontId="27" fillId="46" borderId="15" xfId="1" applyFont="1" applyFill="1" applyBorder="1" applyAlignment="1">
      <alignment horizontal="center" vertical="center" wrapText="1"/>
    </xf>
    <xf numFmtId="3" fontId="27" fillId="47" borderId="15" xfId="3" applyNumberFormat="1" applyFont="1" applyFill="1" applyBorder="1" applyAlignment="1">
      <alignment horizontal="right" indent="1"/>
    </xf>
    <xf numFmtId="3" fontId="27" fillId="9" borderId="15" xfId="3" applyNumberFormat="1" applyFont="1" applyFill="1" applyBorder="1" applyAlignment="1">
      <alignment horizontal="right" indent="1"/>
    </xf>
    <xf numFmtId="3" fontId="9" fillId="0" borderId="0" xfId="1" applyNumberFormat="1" applyAlignment="1">
      <alignment wrapText="1"/>
    </xf>
    <xf numFmtId="0" fontId="5" fillId="0" borderId="0" xfId="0" applyFont="1" applyAlignment="1">
      <alignment horizontal="center"/>
    </xf>
    <xf numFmtId="3" fontId="4" fillId="0" borderId="0" xfId="0" applyNumberFormat="1" applyFont="1" applyAlignment="1">
      <alignment horizontal="center" vertical="center"/>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18" fillId="46" borderId="21"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17" fontId="18" fillId="46" borderId="0" xfId="1" applyNumberFormat="1" applyFont="1" applyFill="1" applyAlignment="1">
      <alignment horizontal="center" vertical="center"/>
    </xf>
    <xf numFmtId="0" fontId="27" fillId="47" borderId="15" xfId="1" applyFont="1" applyFill="1" applyBorder="1" applyAlignment="1">
      <alignment horizontal="center" vertical="center" wrapText="1"/>
    </xf>
    <xf numFmtId="0" fontId="28" fillId="47" borderId="15" xfId="1" applyFont="1" applyFill="1" applyBorder="1" applyAlignment="1">
      <alignment horizontal="center" vertical="center"/>
    </xf>
    <xf numFmtId="0" fontId="28" fillId="9" borderId="15"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3" fontId="28" fillId="0" borderId="0" xfId="2" applyNumberFormat="1" applyFont="1" applyAlignment="1">
      <alignment horizontal="left" wrapText="1"/>
    </xf>
    <xf numFmtId="0" fontId="27" fillId="46" borderId="15" xfId="1" applyFont="1" applyFill="1" applyBorder="1" applyAlignment="1">
      <alignment horizontal="center" vertical="center" wrapText="1"/>
    </xf>
    <xf numFmtId="0" fontId="28" fillId="46" borderId="15" xfId="1" applyFont="1" applyFill="1" applyBorder="1" applyAlignment="1">
      <alignment horizontal="center" vertical="center"/>
    </xf>
    <xf numFmtId="0" fontId="28" fillId="46" borderId="15" xfId="1" applyFont="1" applyFill="1" applyBorder="1" applyAlignment="1">
      <alignment horizontal="center" vertical="center" wrapText="1"/>
    </xf>
    <xf numFmtId="0" fontId="27" fillId="46" borderId="19" xfId="1" applyFont="1" applyFill="1" applyBorder="1" applyAlignment="1">
      <alignment horizontal="center" vertical="center"/>
    </xf>
    <xf numFmtId="0" fontId="27" fillId="46"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47" borderId="19" xfId="1" applyFont="1" applyFill="1" applyBorder="1" applyAlignment="1">
      <alignment horizontal="center" vertical="center" wrapText="1"/>
    </xf>
    <xf numFmtId="0" fontId="27" fillId="47" borderId="20"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9" borderId="20" xfId="1" applyFont="1" applyFill="1" applyBorder="1" applyAlignment="1">
      <alignment horizontal="center" vertical="center" wrapText="1"/>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58BCD1-3335-42A9-9683-EB49E76C5182}"/>
  </tableStyles>
  <colors>
    <mruColors>
      <color rgb="FFDCC6D3"/>
      <color rgb="FFB57FF1"/>
      <color rgb="FF8C72C0"/>
      <color rgb="FFCFACF6"/>
      <color rgb="FFE0BE98"/>
      <color rgb="FFDEBCBF"/>
      <color rgb="FFEFCECB"/>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'Prestaciones por CC.AA'!$J$6</c:f>
              <c:strCache>
                <c:ptCount val="1"/>
              </c:strCache>
            </c:strRef>
          </c:tx>
          <c:invertIfNegative val="0"/>
          <c:val>
            <c:numRef>
              <c:f>'Prestaciones por CC.AA'!$J$7:$J$26</c:f>
            </c:numRef>
          </c:val>
          <c:extLst>
            <c:ext xmlns:c15="http://schemas.microsoft.com/office/drawing/2012/chart" uri="{02D57815-91ED-43cb-92C2-25804820EDAC}">
              <c15:filteredCategoryTitle>
                <c15:cat>
                  <c:multiLvlStrRef>
                    <c:extLst>
                      <c:ext uri="{02D57815-91ED-43cb-92C2-25804820EDAC}">
                        <c15:formulaRef>
                          <c15:sqref>'Prestaciones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'Prestaciones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74413758757387"/>
          <c:y val="2.0952381999869117E-2"/>
          <c:w val="0.75052822316166479"/>
          <c:h val="0.96158729966690659"/>
        </c:manualLayout>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COM. VALENCIANA</c:v>
                </c:pt>
                <c:pt idx="10">
                  <c:v>EXTREMADURA</c:v>
                </c:pt>
                <c:pt idx="11">
                  <c:v>GALICIA</c:v>
                </c:pt>
                <c:pt idx="12">
                  <c:v>MADRID</c:v>
                </c:pt>
                <c:pt idx="13">
                  <c:v>MURCIA</c:v>
                </c:pt>
                <c:pt idx="14">
                  <c:v>NAVARRA</c:v>
                </c:pt>
                <c:pt idx="15">
                  <c:v>PAÍS VASCO</c:v>
                </c:pt>
                <c:pt idx="16">
                  <c:v>LA RIOJA</c:v>
                </c:pt>
                <c:pt idx="17">
                  <c:v>CEUTA</c:v>
                </c:pt>
                <c:pt idx="18">
                  <c:v>MELILLA</c:v>
                </c:pt>
              </c:strCache>
            </c:strRef>
          </c:cat>
          <c:val>
            <c:numRef>
              <c:f>'Prestaciones por CC.AA'!$B$7:$B$25</c:f>
              <c:numCache>
                <c:formatCode>#,##0</c:formatCode>
                <c:ptCount val="19"/>
                <c:pt idx="0">
                  <c:v>66245</c:v>
                </c:pt>
                <c:pt idx="1">
                  <c:v>10496</c:v>
                </c:pt>
                <c:pt idx="2">
                  <c:v>5026</c:v>
                </c:pt>
                <c:pt idx="3">
                  <c:v>9836</c:v>
                </c:pt>
                <c:pt idx="4">
                  <c:v>12672</c:v>
                </c:pt>
                <c:pt idx="5">
                  <c:v>3403</c:v>
                </c:pt>
                <c:pt idx="6">
                  <c:v>14386</c:v>
                </c:pt>
                <c:pt idx="7">
                  <c:v>15698</c:v>
                </c:pt>
                <c:pt idx="8">
                  <c:v>63015</c:v>
                </c:pt>
                <c:pt idx="9">
                  <c:v>36033</c:v>
                </c:pt>
                <c:pt idx="10">
                  <c:v>7262</c:v>
                </c:pt>
                <c:pt idx="11">
                  <c:v>15416</c:v>
                </c:pt>
                <c:pt idx="12">
                  <c:v>59178</c:v>
                </c:pt>
                <c:pt idx="13">
                  <c:v>13530</c:v>
                </c:pt>
                <c:pt idx="14">
                  <c:v>5039</c:v>
                </c:pt>
                <c:pt idx="15">
                  <c:v>15434</c:v>
                </c:pt>
                <c:pt idx="16">
                  <c:v>2390</c:v>
                </c:pt>
                <c:pt idx="17">
                  <c:v>452</c:v>
                </c:pt>
                <c:pt idx="18">
                  <c:v>601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5064</c:v>
                </c:pt>
                <c:pt idx="1">
                  <c:v>1563</c:v>
                </c:pt>
                <c:pt idx="2">
                  <c:v>573</c:v>
                </c:pt>
                <c:pt idx="3">
                  <c:v>1299</c:v>
                </c:pt>
                <c:pt idx="4">
                  <c:v>822</c:v>
                </c:pt>
                <c:pt idx="5">
                  <c:v>363</c:v>
                </c:pt>
                <c:pt idx="6">
                  <c:v>2268</c:v>
                </c:pt>
                <c:pt idx="7">
                  <c:v>1543</c:v>
                </c:pt>
                <c:pt idx="8">
                  <c:v>6204</c:v>
                </c:pt>
                <c:pt idx="9">
                  <c:v>4632</c:v>
                </c:pt>
                <c:pt idx="10">
                  <c:v>531</c:v>
                </c:pt>
                <c:pt idx="11">
                  <c:v>1275</c:v>
                </c:pt>
                <c:pt idx="12">
                  <c:v>8574</c:v>
                </c:pt>
                <c:pt idx="13">
                  <c:v>1708</c:v>
                </c:pt>
                <c:pt idx="14">
                  <c:v>1795</c:v>
                </c:pt>
                <c:pt idx="15">
                  <c:v>4913</c:v>
                </c:pt>
                <c:pt idx="16">
                  <c:v>426</c:v>
                </c:pt>
                <c:pt idx="17">
                  <c:v>43</c:v>
                </c:pt>
                <c:pt idx="18">
                  <c:v>27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COMPARACIÓN 2024/2025  (Enero -Septiembre)</a:t>
            </a:r>
          </a:p>
        </c:rich>
      </c:tx>
      <c:layout>
        <c:manualLayout>
          <c:xMode val="edge"/>
          <c:yMode val="edge"/>
          <c:x val="0.12148576941630486"/>
          <c:y val="0.1275362318840579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2735166425470332"/>
          <c:y val="0.26113043478260872"/>
          <c:w val="0.58817933854524873"/>
          <c:h val="0.57561953668834875"/>
        </c:manualLayout>
      </c:layout>
      <c:barChart>
        <c:barDir val="col"/>
        <c:grouping val="percentStacked"/>
        <c:varyColors val="0"/>
        <c:ser>
          <c:idx val="0"/>
          <c:order val="0"/>
          <c:tx>
            <c:v>Mujeres</c:v>
          </c:tx>
          <c:spPr>
            <a:solidFill>
              <a:srgbClr val="DCC6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Enero-Septiembre 2024    TOTAL: 42.808</c:v>
                </c:pt>
                <c:pt idx="1">
                  <c:v>Enero-Septiembre 2025    TOTAL: 43.623</c:v>
                </c:pt>
              </c:strCache>
            </c:strRef>
          </c:cat>
          <c:val>
            <c:numRef>
              <c:f>'Excedencias por CC.AA'!$K$55:$L$55</c:f>
              <c:numCache>
                <c:formatCode>#,##0</c:formatCode>
                <c:ptCount val="2"/>
                <c:pt idx="0">
                  <c:v>36177</c:v>
                </c:pt>
                <c:pt idx="1">
                  <c:v>36349</c:v>
                </c:pt>
              </c:numCache>
            </c:numRef>
          </c:val>
          <c:extLst>
            <c:ext xmlns:c16="http://schemas.microsoft.com/office/drawing/2014/chart" uri="{C3380CC4-5D6E-409C-BE32-E72D297353CC}">
              <c16:uniqueId val="{00000000-861D-4B88-B801-529CE17EB12F}"/>
            </c:ext>
          </c:extLst>
        </c:ser>
        <c:ser>
          <c:idx val="1"/>
          <c:order val="1"/>
          <c:tx>
            <c:v>Hombres</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Enero-Septiembre 2024    TOTAL: 42.808</c:v>
                </c:pt>
                <c:pt idx="1">
                  <c:v>Enero-Septiembre 2025    TOTAL: 43.623</c:v>
                </c:pt>
              </c:strCache>
            </c:strRef>
          </c:cat>
          <c:val>
            <c:numRef>
              <c:f>'Excedencias por CC.AA'!$K$56:$L$56</c:f>
              <c:numCache>
                <c:formatCode>#,##0</c:formatCode>
                <c:ptCount val="2"/>
                <c:pt idx="0">
                  <c:v>6631</c:v>
                </c:pt>
                <c:pt idx="1">
                  <c:v>7274</c:v>
                </c:pt>
              </c:numCache>
            </c:numRef>
          </c:val>
          <c:extLst>
            <c:ext xmlns:c16="http://schemas.microsoft.com/office/drawing/2014/chart" uri="{C3380CC4-5D6E-409C-BE32-E72D297353CC}">
              <c16:uniqueId val="{00000001-861D-4B88-B801-529CE17EB12F}"/>
            </c:ext>
          </c:extLst>
        </c:ser>
        <c:dLbls>
          <c:showLegendKey val="0"/>
          <c:showVal val="0"/>
          <c:showCatName val="0"/>
          <c:showSerName val="0"/>
          <c:showPercent val="0"/>
          <c:showBubbleSize val="0"/>
        </c:dLbls>
        <c:gapWidth val="50"/>
        <c:overlap val="100"/>
        <c:axId val="1182243280"/>
        <c:axId val="1182231280"/>
      </c:barChart>
      <c:catAx>
        <c:axId val="11822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1182231280"/>
        <c:crosses val="autoZero"/>
        <c:auto val="0"/>
        <c:lblAlgn val="ctr"/>
        <c:lblOffset val="100"/>
        <c:tickLblSkip val="1"/>
        <c:noMultiLvlLbl val="0"/>
      </c:catAx>
      <c:valAx>
        <c:axId val="1182231280"/>
        <c:scaling>
          <c:orientation val="minMax"/>
        </c:scaling>
        <c:delete val="1"/>
        <c:axPos val="l"/>
        <c:numFmt formatCode="0%" sourceLinked="1"/>
        <c:majorTickMark val="none"/>
        <c:minorTickMark val="none"/>
        <c:tickLblPos val="nextTo"/>
        <c:crossAx val="1182243280"/>
        <c:crosses val="autoZero"/>
        <c:crossBetween val="between"/>
      </c:valAx>
      <c:spPr>
        <a:noFill/>
        <a:ln>
          <a:noFill/>
        </a:ln>
        <a:effectLst/>
      </c:spPr>
    </c:plotArea>
    <c:legend>
      <c:legendPos val="r"/>
      <c:layout>
        <c:manualLayout>
          <c:xMode val="edge"/>
          <c:yMode val="edge"/>
          <c:x val="0.78345025053686468"/>
          <c:y val="0.47017482597284033"/>
          <c:w val="0.15328607988172602"/>
          <c:h val="0.118886137856693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Septiembre 2025</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104776</xdr:rowOff>
    </xdr:from>
    <xdr:to>
      <xdr:col>15</xdr:col>
      <xdr:colOff>103909</xdr:colOff>
      <xdr:row>31</xdr:row>
      <xdr:rowOff>206087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258535</xdr:colOff>
      <xdr:row>2</xdr:row>
      <xdr:rowOff>65315</xdr:rowOff>
    </xdr:from>
    <xdr:to>
      <xdr:col>16</xdr:col>
      <xdr:colOff>569273</xdr:colOff>
      <xdr:row>44</xdr:row>
      <xdr:rowOff>35998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657225</xdr:colOff>
      <xdr:row>44</xdr:row>
      <xdr:rowOff>160059</xdr:rowOff>
    </xdr:from>
    <xdr:to>
      <xdr:col>15</xdr:col>
      <xdr:colOff>104775</xdr:colOff>
      <xdr:row>63</xdr:row>
      <xdr:rowOff>140087</xdr:rowOff>
    </xdr:to>
    <xdr:graphicFrame macro="">
      <xdr:nvGraphicFramePr>
        <xdr:cNvPr id="9" name="Gráfico 8">
          <a:extLst>
            <a:ext uri="{FF2B5EF4-FFF2-40B4-BE49-F238E27FC236}">
              <a16:creationId xmlns:a16="http://schemas.microsoft.com/office/drawing/2014/main" id="{559FFB80-80A2-4E4E-0546-8B99D3C194A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L19" sqref="L19"/>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52" t="s">
        <v>70</v>
      </c>
      <c r="C22" s="152"/>
      <c r="D22" s="152"/>
      <c r="E22" s="6"/>
    </row>
    <row r="23" spans="2:5" ht="26.25" customHeight="1">
      <c r="B23" s="153">
        <f>'Totales y gasto'!$E$75</f>
        <v>356112</v>
      </c>
      <c r="C23" s="153"/>
      <c r="D23" s="153"/>
      <c r="E23" s="7"/>
    </row>
    <row r="24" spans="2:5" ht="14.25" customHeight="1">
      <c r="B24" s="3"/>
      <c r="C24" s="3"/>
      <c r="D24" s="3"/>
    </row>
    <row r="25" spans="2:5" ht="26.25">
      <c r="B25" s="4" t="s">
        <v>0</v>
      </c>
      <c r="C25" s="3"/>
      <c r="D25" s="5">
        <f>'Totales y gasto'!$F$75</f>
        <v>164810</v>
      </c>
    </row>
    <row r="26" spans="2:5" ht="26.25">
      <c r="B26" s="4" t="s">
        <v>1</v>
      </c>
      <c r="C26" s="3"/>
      <c r="D26" s="5">
        <f>'Totales y gasto'!$G$75</f>
        <v>191302</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topLeftCell="A6" zoomScaleNormal="100" workbookViewId="0">
      <pane ySplit="7" topLeftCell="A48" activePane="bottomLeft" state="frozen"/>
      <selection activeCell="C25" sqref="C25"/>
      <selection pane="bottomLeft" activeCell="D13" sqref="D13:D74"/>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55" t="s">
        <v>4</v>
      </c>
      <c r="E6" s="155"/>
      <c r="F6" s="155"/>
      <c r="G6" s="155"/>
      <c r="H6" s="156"/>
      <c r="I6" s="17"/>
      <c r="J6" s="18"/>
    </row>
    <row r="7" spans="1:23" ht="20.100000000000001" customHeight="1">
      <c r="D7" s="157" t="s">
        <v>110</v>
      </c>
      <c r="E7" s="157"/>
      <c r="F7" s="157"/>
      <c r="G7" s="157"/>
      <c r="H7" s="158"/>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59" t="s">
        <v>5</v>
      </c>
      <c r="F10" s="160"/>
      <c r="G10" s="161"/>
      <c r="H10" s="25"/>
      <c r="I10" s="26"/>
      <c r="J10" s="27"/>
    </row>
    <row r="11" spans="1:23" s="28" customFormat="1" ht="21.4" customHeight="1">
      <c r="C11" s="154" t="s">
        <v>67</v>
      </c>
      <c r="D11" s="162" t="s">
        <v>71</v>
      </c>
      <c r="E11" s="162" t="s">
        <v>68</v>
      </c>
      <c r="F11" s="162" t="s">
        <v>6</v>
      </c>
      <c r="G11" s="162" t="s">
        <v>7</v>
      </c>
      <c r="H11" s="162" t="s">
        <v>111</v>
      </c>
      <c r="I11" s="29"/>
      <c r="J11" s="30"/>
      <c r="M11" s="31"/>
    </row>
    <row r="12" spans="1:23" s="28" customFormat="1" ht="24.75" customHeight="1">
      <c r="C12" s="154"/>
      <c r="D12" s="162"/>
      <c r="E12" s="162"/>
      <c r="F12" s="162"/>
      <c r="G12" s="162"/>
      <c r="H12" s="162"/>
      <c r="I12" s="29"/>
      <c r="J12" s="30"/>
      <c r="M12" s="31"/>
    </row>
    <row r="13" spans="1:23" s="23" customFormat="1" ht="16.149999999999999" customHeight="1">
      <c r="A13" s="32"/>
      <c r="B13" s="32"/>
      <c r="C13" s="97"/>
      <c r="D13" s="97" t="s">
        <v>81</v>
      </c>
      <c r="E13" s="98">
        <v>66245</v>
      </c>
      <c r="F13" s="98">
        <v>30509</v>
      </c>
      <c r="G13" s="98">
        <v>35736</v>
      </c>
      <c r="H13" s="99">
        <v>448519060.19999999</v>
      </c>
      <c r="I13" s="33"/>
      <c r="J13" s="34">
        <f>K13-E13</f>
        <v>0</v>
      </c>
      <c r="K13" s="35">
        <f>SUM(F13:G13)</f>
        <v>66245</v>
      </c>
      <c r="L13" s="36">
        <f>SUM(H14:H21)</f>
        <v>448519060.19999999</v>
      </c>
      <c r="M13" s="37">
        <f>L13-H13</f>
        <v>0</v>
      </c>
      <c r="T13" s="84"/>
      <c r="U13" s="84"/>
      <c r="V13" s="84"/>
      <c r="W13" s="85"/>
    </row>
    <row r="14" spans="1:23" ht="16.149999999999999" customHeight="1">
      <c r="A14" s="32"/>
      <c r="B14" s="32"/>
      <c r="C14" s="100">
        <v>4</v>
      </c>
      <c r="D14" s="101" t="s">
        <v>9</v>
      </c>
      <c r="E14" s="102">
        <v>7899</v>
      </c>
      <c r="F14" s="102">
        <v>2968</v>
      </c>
      <c r="G14" s="102">
        <v>4931</v>
      </c>
      <c r="H14" s="103">
        <v>48473853.5</v>
      </c>
      <c r="I14" s="38"/>
      <c r="J14" s="34">
        <f t="shared" ref="J14:J75" si="0">K14-E14</f>
        <v>0</v>
      </c>
      <c r="K14" s="35">
        <f t="shared" ref="K14:K75" si="1">SUM(F14:G14)</f>
        <v>7899</v>
      </c>
      <c r="M14" s="37"/>
      <c r="T14" s="86"/>
      <c r="U14" s="86"/>
      <c r="V14" s="86"/>
      <c r="W14" s="87"/>
    </row>
    <row r="15" spans="1:23" ht="16.149999999999999" customHeight="1">
      <c r="A15" s="32"/>
      <c r="B15" s="32"/>
      <c r="C15" s="100">
        <v>11</v>
      </c>
      <c r="D15" s="101" t="s">
        <v>10</v>
      </c>
      <c r="E15" s="102">
        <v>7550</v>
      </c>
      <c r="F15" s="102">
        <v>3675</v>
      </c>
      <c r="G15" s="102">
        <v>3875</v>
      </c>
      <c r="H15" s="103">
        <v>51724917.240000002</v>
      </c>
      <c r="I15" s="38"/>
      <c r="J15" s="34">
        <f t="shared" si="0"/>
        <v>0</v>
      </c>
      <c r="K15" s="35">
        <f t="shared" si="1"/>
        <v>7550</v>
      </c>
      <c r="M15" s="37"/>
      <c r="T15" s="86"/>
      <c r="U15" s="86"/>
      <c r="V15" s="86"/>
      <c r="W15" s="87"/>
    </row>
    <row r="16" spans="1:23" ht="16.149999999999999" customHeight="1">
      <c r="A16" s="32"/>
      <c r="B16" s="32"/>
      <c r="C16" s="100">
        <v>14</v>
      </c>
      <c r="D16" s="101" t="s">
        <v>11</v>
      </c>
      <c r="E16" s="102">
        <v>6166</v>
      </c>
      <c r="F16" s="102">
        <v>2931</v>
      </c>
      <c r="G16" s="102">
        <v>3235</v>
      </c>
      <c r="H16" s="103">
        <v>41023813.340000004</v>
      </c>
      <c r="I16" s="38"/>
      <c r="J16" s="34">
        <f t="shared" si="0"/>
        <v>0</v>
      </c>
      <c r="K16" s="35">
        <f t="shared" si="1"/>
        <v>6166</v>
      </c>
      <c r="M16" s="37"/>
      <c r="T16" s="86"/>
      <c r="U16" s="86"/>
      <c r="V16" s="86"/>
      <c r="W16" s="87"/>
    </row>
    <row r="17" spans="1:23" ht="16.149999999999999" customHeight="1">
      <c r="A17" s="32"/>
      <c r="B17" s="32"/>
      <c r="C17" s="100">
        <v>18</v>
      </c>
      <c r="D17" s="101" t="s">
        <v>12</v>
      </c>
      <c r="E17" s="102">
        <v>7042</v>
      </c>
      <c r="F17" s="102">
        <v>3238</v>
      </c>
      <c r="G17" s="102">
        <v>3804</v>
      </c>
      <c r="H17" s="103">
        <v>46572544.380000003</v>
      </c>
      <c r="I17" s="38"/>
      <c r="J17" s="34">
        <f t="shared" si="0"/>
        <v>0</v>
      </c>
      <c r="K17" s="35">
        <f t="shared" si="1"/>
        <v>7042</v>
      </c>
      <c r="M17" s="37"/>
      <c r="T17" s="86"/>
      <c r="U17" s="86"/>
      <c r="V17" s="86"/>
      <c r="W17" s="87"/>
    </row>
    <row r="18" spans="1:23" ht="16.149999999999999" customHeight="1">
      <c r="A18" s="32"/>
      <c r="B18" s="32"/>
      <c r="C18" s="100">
        <v>21</v>
      </c>
      <c r="D18" s="101" t="s">
        <v>13</v>
      </c>
      <c r="E18" s="102">
        <v>4885</v>
      </c>
      <c r="F18" s="102">
        <v>2156</v>
      </c>
      <c r="G18" s="102">
        <v>2729</v>
      </c>
      <c r="H18" s="103">
        <v>31364692.59</v>
      </c>
      <c r="I18" s="38"/>
      <c r="J18" s="34">
        <f t="shared" si="0"/>
        <v>0</v>
      </c>
      <c r="K18" s="35">
        <f t="shared" si="1"/>
        <v>4885</v>
      </c>
      <c r="M18" s="37"/>
      <c r="T18" s="86"/>
      <c r="U18" s="86"/>
      <c r="V18" s="86"/>
      <c r="W18" s="87"/>
    </row>
    <row r="19" spans="1:23" ht="16.149999999999999" customHeight="1">
      <c r="A19" s="32"/>
      <c r="B19" s="32"/>
      <c r="C19" s="100">
        <v>23</v>
      </c>
      <c r="D19" s="101" t="s">
        <v>14</v>
      </c>
      <c r="E19" s="102">
        <v>4647</v>
      </c>
      <c r="F19" s="102">
        <v>2067</v>
      </c>
      <c r="G19" s="102">
        <v>2580</v>
      </c>
      <c r="H19" s="103">
        <v>29859269.890000001</v>
      </c>
      <c r="I19" s="38"/>
      <c r="J19" s="34">
        <f t="shared" si="0"/>
        <v>0</v>
      </c>
      <c r="K19" s="35">
        <f t="shared" si="1"/>
        <v>4647</v>
      </c>
      <c r="M19" s="37"/>
      <c r="S19" s="39"/>
      <c r="T19" s="86"/>
      <c r="U19" s="86"/>
      <c r="V19" s="86"/>
      <c r="W19" s="87"/>
    </row>
    <row r="20" spans="1:23" ht="16.149999999999999" customHeight="1">
      <c r="A20" s="32"/>
      <c r="B20" s="32"/>
      <c r="C20" s="100">
        <v>29</v>
      </c>
      <c r="D20" s="101" t="s">
        <v>15</v>
      </c>
      <c r="E20" s="102">
        <v>11936</v>
      </c>
      <c r="F20" s="102">
        <v>5717</v>
      </c>
      <c r="G20" s="102">
        <v>6219</v>
      </c>
      <c r="H20" s="103">
        <v>84823308.430000007</v>
      </c>
      <c r="I20" s="38"/>
      <c r="J20" s="34">
        <f t="shared" si="0"/>
        <v>0</v>
      </c>
      <c r="K20" s="35">
        <f t="shared" si="1"/>
        <v>11936</v>
      </c>
      <c r="M20" s="37"/>
      <c r="T20" s="86"/>
      <c r="U20" s="86"/>
      <c r="V20" s="86"/>
      <c r="W20" s="87"/>
    </row>
    <row r="21" spans="1:23" ht="16.149999999999999" customHeight="1">
      <c r="A21" s="32"/>
      <c r="B21" s="32"/>
      <c r="C21" s="100">
        <v>41</v>
      </c>
      <c r="D21" s="101" t="s">
        <v>16</v>
      </c>
      <c r="E21" s="102">
        <v>16120</v>
      </c>
      <c r="F21" s="102">
        <v>7757</v>
      </c>
      <c r="G21" s="102">
        <v>8363</v>
      </c>
      <c r="H21" s="103">
        <v>114676660.83</v>
      </c>
      <c r="I21" s="38"/>
      <c r="J21" s="34">
        <f t="shared" si="0"/>
        <v>0</v>
      </c>
      <c r="K21" s="35">
        <f t="shared" si="1"/>
        <v>16120</v>
      </c>
      <c r="M21" s="37"/>
      <c r="T21" s="86"/>
      <c r="U21" s="86"/>
      <c r="V21" s="86"/>
      <c r="W21" s="87"/>
    </row>
    <row r="22" spans="1:23" s="23" customFormat="1" ht="16.149999999999999" customHeight="1">
      <c r="A22" s="32"/>
      <c r="B22" s="32"/>
      <c r="C22" s="104"/>
      <c r="D22" s="97" t="s">
        <v>82</v>
      </c>
      <c r="E22" s="98">
        <v>10496</v>
      </c>
      <c r="F22" s="98">
        <v>4648</v>
      </c>
      <c r="G22" s="98">
        <v>5848</v>
      </c>
      <c r="H22" s="99">
        <v>82838735.680000007</v>
      </c>
      <c r="I22" s="33"/>
      <c r="J22" s="34">
        <f t="shared" si="0"/>
        <v>0</v>
      </c>
      <c r="K22" s="35">
        <f t="shared" si="1"/>
        <v>10496</v>
      </c>
      <c r="L22" s="36">
        <f>SUM(H23:H25)</f>
        <v>82838735.680000007</v>
      </c>
      <c r="M22" s="37">
        <f t="shared" ref="M22:M75" si="2">L22-H22</f>
        <v>0</v>
      </c>
      <c r="T22" s="84"/>
      <c r="U22" s="84"/>
      <c r="V22" s="84"/>
      <c r="W22" s="85"/>
    </row>
    <row r="23" spans="1:23" ht="16.149999999999999" customHeight="1">
      <c r="A23" s="32"/>
      <c r="B23" s="32"/>
      <c r="C23" s="105">
        <v>22</v>
      </c>
      <c r="D23" s="101" t="s">
        <v>17</v>
      </c>
      <c r="E23" s="102">
        <v>1945</v>
      </c>
      <c r="F23" s="102">
        <v>750</v>
      </c>
      <c r="G23" s="102">
        <v>1195</v>
      </c>
      <c r="H23" s="103">
        <v>14791482.050000001</v>
      </c>
      <c r="I23" s="38"/>
      <c r="J23" s="34">
        <f t="shared" si="0"/>
        <v>0</v>
      </c>
      <c r="K23" s="35">
        <f t="shared" si="1"/>
        <v>1945</v>
      </c>
      <c r="M23" s="37"/>
      <c r="T23" s="86"/>
      <c r="U23" s="86"/>
      <c r="V23" s="86"/>
      <c r="W23" s="87"/>
    </row>
    <row r="24" spans="1:23" ht="16.149999999999999" customHeight="1">
      <c r="A24" s="32"/>
      <c r="B24" s="32"/>
      <c r="C24" s="105">
        <v>44</v>
      </c>
      <c r="D24" s="101" t="s">
        <v>18</v>
      </c>
      <c r="E24" s="102">
        <v>1059</v>
      </c>
      <c r="F24" s="102">
        <v>458</v>
      </c>
      <c r="G24" s="102">
        <v>601</v>
      </c>
      <c r="H24" s="103">
        <v>7803708.4100000001</v>
      </c>
      <c r="I24" s="38"/>
      <c r="J24" s="34">
        <f t="shared" si="0"/>
        <v>0</v>
      </c>
      <c r="K24" s="35">
        <f t="shared" si="1"/>
        <v>1059</v>
      </c>
      <c r="M24" s="37"/>
      <c r="T24" s="86"/>
      <c r="U24" s="86"/>
      <c r="V24" s="86"/>
      <c r="W24" s="87"/>
    </row>
    <row r="25" spans="1:23" ht="16.149999999999999" customHeight="1">
      <c r="A25" s="32"/>
      <c r="B25" s="32"/>
      <c r="C25" s="105">
        <v>50</v>
      </c>
      <c r="D25" s="101" t="s">
        <v>19</v>
      </c>
      <c r="E25" s="102">
        <v>7492</v>
      </c>
      <c r="F25" s="102">
        <v>3440</v>
      </c>
      <c r="G25" s="102">
        <v>4052</v>
      </c>
      <c r="H25" s="103">
        <v>60243545.219999999</v>
      </c>
      <c r="I25" s="38"/>
      <c r="J25" s="34">
        <f t="shared" si="0"/>
        <v>0</v>
      </c>
      <c r="K25" s="35">
        <f t="shared" si="1"/>
        <v>7492</v>
      </c>
      <c r="M25" s="37"/>
      <c r="T25" s="86"/>
      <c r="U25" s="86"/>
      <c r="V25" s="86"/>
      <c r="W25" s="87"/>
    </row>
    <row r="26" spans="1:23" s="23" customFormat="1" ht="16.149999999999999" customHeight="1">
      <c r="A26" s="32"/>
      <c r="B26" s="32"/>
      <c r="C26" s="104">
        <v>33</v>
      </c>
      <c r="D26" s="97" t="s">
        <v>83</v>
      </c>
      <c r="E26" s="98">
        <v>5026</v>
      </c>
      <c r="F26" s="98">
        <v>2394</v>
      </c>
      <c r="G26" s="98">
        <v>2632</v>
      </c>
      <c r="H26" s="99">
        <v>41359578.25</v>
      </c>
      <c r="I26" s="33"/>
      <c r="J26" s="34">
        <f t="shared" si="0"/>
        <v>0</v>
      </c>
      <c r="K26" s="35">
        <f t="shared" si="1"/>
        <v>5026</v>
      </c>
      <c r="L26" s="36">
        <f>SUM(H26)</f>
        <v>41359578.25</v>
      </c>
      <c r="M26" s="37">
        <f t="shared" si="2"/>
        <v>0</v>
      </c>
      <c r="T26" s="84"/>
      <c r="U26" s="84"/>
      <c r="V26" s="84"/>
      <c r="W26" s="85"/>
    </row>
    <row r="27" spans="1:23" s="23" customFormat="1" ht="16.149999999999999" customHeight="1">
      <c r="A27" s="32"/>
      <c r="B27" s="32"/>
      <c r="C27" s="104">
        <v>7</v>
      </c>
      <c r="D27" s="97" t="s">
        <v>84</v>
      </c>
      <c r="E27" s="98">
        <v>9836</v>
      </c>
      <c r="F27" s="98">
        <v>4573</v>
      </c>
      <c r="G27" s="98">
        <v>5263</v>
      </c>
      <c r="H27" s="99">
        <v>76958713.989999995</v>
      </c>
      <c r="I27" s="33"/>
      <c r="J27" s="34">
        <f t="shared" si="0"/>
        <v>0</v>
      </c>
      <c r="K27" s="35">
        <f t="shared" si="1"/>
        <v>9836</v>
      </c>
      <c r="L27" s="36">
        <f>SUM(H27)</f>
        <v>76958713.989999995</v>
      </c>
      <c r="M27" s="37">
        <f t="shared" si="2"/>
        <v>0</v>
      </c>
      <c r="T27" s="84"/>
      <c r="U27" s="84"/>
      <c r="V27" s="84"/>
      <c r="W27" s="85"/>
    </row>
    <row r="28" spans="1:23" s="23" customFormat="1" ht="16.149999999999999" customHeight="1">
      <c r="A28" s="32"/>
      <c r="B28" s="32"/>
      <c r="C28" s="104"/>
      <c r="D28" s="97" t="s">
        <v>86</v>
      </c>
      <c r="E28" s="98">
        <v>12672</v>
      </c>
      <c r="F28" s="98">
        <v>6151</v>
      </c>
      <c r="G28" s="98">
        <v>6521</v>
      </c>
      <c r="H28" s="99">
        <v>88202214.849999994</v>
      </c>
      <c r="I28" s="33"/>
      <c r="J28" s="34">
        <f t="shared" si="0"/>
        <v>0</v>
      </c>
      <c r="K28" s="35">
        <f t="shared" si="1"/>
        <v>12672</v>
      </c>
      <c r="L28" s="36">
        <f>SUM(H29:H30)</f>
        <v>88202214.849999994</v>
      </c>
      <c r="M28" s="37">
        <f t="shared" si="2"/>
        <v>0</v>
      </c>
      <c r="T28" s="84"/>
      <c r="U28" s="84"/>
      <c r="V28" s="84"/>
      <c r="W28" s="85"/>
    </row>
    <row r="29" spans="1:23" ht="16.149999999999999" customHeight="1">
      <c r="A29" s="32"/>
      <c r="B29" s="32"/>
      <c r="C29" s="105">
        <v>35</v>
      </c>
      <c r="D29" s="101" t="s">
        <v>20</v>
      </c>
      <c r="E29" s="102">
        <v>6663</v>
      </c>
      <c r="F29" s="102">
        <v>3214</v>
      </c>
      <c r="G29" s="102">
        <v>3449</v>
      </c>
      <c r="H29" s="103">
        <v>47364844.670000002</v>
      </c>
      <c r="I29" s="38"/>
      <c r="J29" s="34">
        <f t="shared" si="0"/>
        <v>0</v>
      </c>
      <c r="K29" s="35">
        <f t="shared" si="1"/>
        <v>6663</v>
      </c>
      <c r="M29" s="37"/>
      <c r="T29" s="86"/>
      <c r="U29" s="86"/>
      <c r="V29" s="86"/>
      <c r="W29" s="87"/>
    </row>
    <row r="30" spans="1:23" ht="16.149999999999999" customHeight="1">
      <c r="A30" s="32"/>
      <c r="B30" s="32"/>
      <c r="C30" s="105">
        <v>38</v>
      </c>
      <c r="D30" s="101" t="s">
        <v>21</v>
      </c>
      <c r="E30" s="102">
        <v>6009</v>
      </c>
      <c r="F30" s="102">
        <v>2937</v>
      </c>
      <c r="G30" s="102">
        <v>3072</v>
      </c>
      <c r="H30" s="103">
        <v>40837370.18</v>
      </c>
      <c r="I30" s="38"/>
      <c r="J30" s="34">
        <f t="shared" si="0"/>
        <v>0</v>
      </c>
      <c r="K30" s="35">
        <f t="shared" si="1"/>
        <v>6009</v>
      </c>
      <c r="M30" s="37"/>
      <c r="T30" s="86"/>
      <c r="U30" s="86"/>
      <c r="V30" s="86"/>
      <c r="W30" s="87"/>
    </row>
    <row r="31" spans="1:23" s="23" customFormat="1" ht="16.149999999999999" customHeight="1">
      <c r="A31" s="32"/>
      <c r="B31" s="32"/>
      <c r="C31" s="104">
        <v>39</v>
      </c>
      <c r="D31" s="97" t="s">
        <v>87</v>
      </c>
      <c r="E31" s="98">
        <v>3403</v>
      </c>
      <c r="F31" s="98">
        <v>1634</v>
      </c>
      <c r="G31" s="98">
        <v>1769</v>
      </c>
      <c r="H31" s="99">
        <v>27311321.129999999</v>
      </c>
      <c r="I31" s="33"/>
      <c r="J31" s="34">
        <f t="shared" si="0"/>
        <v>0</v>
      </c>
      <c r="K31" s="35">
        <f t="shared" si="1"/>
        <v>3403</v>
      </c>
      <c r="L31" s="36">
        <f>SUM(H31)</f>
        <v>27311321.129999999</v>
      </c>
      <c r="M31" s="37">
        <f t="shared" si="2"/>
        <v>0</v>
      </c>
      <c r="T31" s="84"/>
      <c r="U31" s="84"/>
      <c r="V31" s="84"/>
      <c r="W31" s="85"/>
    </row>
    <row r="32" spans="1:23" s="23" customFormat="1" ht="16.149999999999999" customHeight="1">
      <c r="A32" s="32"/>
      <c r="B32" s="32"/>
      <c r="C32" s="104"/>
      <c r="D32" s="97" t="s">
        <v>88</v>
      </c>
      <c r="E32" s="98">
        <v>14386</v>
      </c>
      <c r="F32" s="98">
        <v>6782</v>
      </c>
      <c r="G32" s="98">
        <v>7604</v>
      </c>
      <c r="H32" s="99">
        <v>111133653.08000001</v>
      </c>
      <c r="I32" s="33"/>
      <c r="J32" s="34">
        <f t="shared" si="0"/>
        <v>0</v>
      </c>
      <c r="K32" s="35">
        <f t="shared" si="1"/>
        <v>14386</v>
      </c>
      <c r="L32" s="36">
        <f>SUM(H33:H41)</f>
        <v>111133653.08000001</v>
      </c>
      <c r="M32" s="37">
        <f t="shared" si="2"/>
        <v>0</v>
      </c>
      <c r="T32" s="84"/>
      <c r="U32" s="84"/>
      <c r="V32" s="84"/>
      <c r="W32" s="85"/>
    </row>
    <row r="33" spans="1:23" ht="16.149999999999999" customHeight="1">
      <c r="A33" s="32"/>
      <c r="B33" s="32"/>
      <c r="C33" s="105">
        <v>5</v>
      </c>
      <c r="D33" s="106" t="s">
        <v>22</v>
      </c>
      <c r="E33" s="102">
        <v>914</v>
      </c>
      <c r="F33" s="102">
        <v>417</v>
      </c>
      <c r="G33" s="102">
        <v>497</v>
      </c>
      <c r="H33" s="103">
        <v>6230560.3600000003</v>
      </c>
      <c r="I33" s="38"/>
      <c r="J33" s="34">
        <f t="shared" si="0"/>
        <v>0</v>
      </c>
      <c r="K33" s="35">
        <f t="shared" si="1"/>
        <v>914</v>
      </c>
      <c r="M33" s="37"/>
      <c r="T33" s="86"/>
      <c r="U33" s="86"/>
      <c r="V33" s="86"/>
      <c r="W33" s="87"/>
    </row>
    <row r="34" spans="1:23" ht="16.149999999999999" customHeight="1">
      <c r="A34" s="32"/>
      <c r="B34" s="32"/>
      <c r="C34" s="105">
        <v>9</v>
      </c>
      <c r="D34" s="106" t="s">
        <v>23</v>
      </c>
      <c r="E34" s="102">
        <v>2371</v>
      </c>
      <c r="F34" s="102">
        <v>1102</v>
      </c>
      <c r="G34" s="102">
        <v>1269</v>
      </c>
      <c r="H34" s="103">
        <v>20255384.600000001</v>
      </c>
      <c r="I34" s="38"/>
      <c r="J34" s="34">
        <f t="shared" si="0"/>
        <v>0</v>
      </c>
      <c r="K34" s="35">
        <f t="shared" si="1"/>
        <v>2371</v>
      </c>
      <c r="M34" s="37"/>
      <c r="T34" s="86"/>
      <c r="U34" s="86"/>
      <c r="V34" s="86"/>
      <c r="W34" s="87"/>
    </row>
    <row r="35" spans="1:23" ht="16.149999999999999" customHeight="1">
      <c r="A35" s="32"/>
      <c r="B35" s="32"/>
      <c r="C35" s="105">
        <v>24</v>
      </c>
      <c r="D35" s="101" t="s">
        <v>24</v>
      </c>
      <c r="E35" s="102">
        <v>2253</v>
      </c>
      <c r="F35" s="102">
        <v>1090</v>
      </c>
      <c r="G35" s="102">
        <v>1163</v>
      </c>
      <c r="H35" s="103">
        <v>16827183.32</v>
      </c>
      <c r="I35" s="38"/>
      <c r="J35" s="34">
        <f t="shared" si="0"/>
        <v>0</v>
      </c>
      <c r="K35" s="35">
        <f t="shared" si="1"/>
        <v>2253</v>
      </c>
      <c r="M35" s="37"/>
      <c r="T35" s="86"/>
      <c r="U35" s="86"/>
      <c r="V35" s="86"/>
      <c r="W35" s="87"/>
    </row>
    <row r="36" spans="1:23" ht="16.149999999999999" customHeight="1">
      <c r="A36" s="32"/>
      <c r="B36" s="32"/>
      <c r="C36" s="105">
        <v>34</v>
      </c>
      <c r="D36" s="101" t="s">
        <v>25</v>
      </c>
      <c r="E36" s="102">
        <v>975</v>
      </c>
      <c r="F36" s="102">
        <v>459</v>
      </c>
      <c r="G36" s="102">
        <v>516</v>
      </c>
      <c r="H36" s="103">
        <v>7249092.4699999997</v>
      </c>
      <c r="I36" s="38"/>
      <c r="J36" s="34">
        <f t="shared" si="0"/>
        <v>0</v>
      </c>
      <c r="K36" s="35">
        <f t="shared" si="1"/>
        <v>975</v>
      </c>
      <c r="M36" s="37"/>
      <c r="T36" s="86"/>
      <c r="U36" s="86"/>
      <c r="V36" s="86"/>
      <c r="W36" s="87"/>
    </row>
    <row r="37" spans="1:23" ht="16.149999999999999" customHeight="1">
      <c r="A37" s="32"/>
      <c r="B37" s="32"/>
      <c r="C37" s="105">
        <v>37</v>
      </c>
      <c r="D37" s="101" t="s">
        <v>26</v>
      </c>
      <c r="E37" s="102">
        <v>1822</v>
      </c>
      <c r="F37" s="102">
        <v>861</v>
      </c>
      <c r="G37" s="102">
        <v>961</v>
      </c>
      <c r="H37" s="103">
        <v>13090018.07</v>
      </c>
      <c r="I37" s="38"/>
      <c r="J37" s="34">
        <f t="shared" si="0"/>
        <v>0</v>
      </c>
      <c r="K37" s="35">
        <f t="shared" si="1"/>
        <v>1822</v>
      </c>
      <c r="M37" s="37"/>
      <c r="T37" s="86"/>
      <c r="U37" s="86"/>
      <c r="V37" s="86"/>
      <c r="W37" s="87"/>
    </row>
    <row r="38" spans="1:23" ht="16.149999999999999" customHeight="1">
      <c r="A38" s="32"/>
      <c r="B38" s="32"/>
      <c r="C38" s="105">
        <v>40</v>
      </c>
      <c r="D38" s="101" t="s">
        <v>27</v>
      </c>
      <c r="E38" s="102">
        <v>1107</v>
      </c>
      <c r="F38" s="102">
        <v>512</v>
      </c>
      <c r="G38" s="102">
        <v>595</v>
      </c>
      <c r="H38" s="103">
        <v>8106326.21</v>
      </c>
      <c r="I38" s="38"/>
      <c r="J38" s="34">
        <f t="shared" si="0"/>
        <v>0</v>
      </c>
      <c r="K38" s="35">
        <f t="shared" si="1"/>
        <v>1107</v>
      </c>
      <c r="M38" s="37"/>
      <c r="R38" s="39"/>
      <c r="T38" s="86"/>
      <c r="U38" s="86"/>
      <c r="V38" s="86"/>
      <c r="W38" s="87"/>
    </row>
    <row r="39" spans="1:23" ht="16.149999999999999" customHeight="1">
      <c r="A39" s="32"/>
      <c r="B39" s="32"/>
      <c r="C39" s="105">
        <v>42</v>
      </c>
      <c r="D39" s="101" t="s">
        <v>28</v>
      </c>
      <c r="E39" s="102">
        <v>623</v>
      </c>
      <c r="F39" s="102">
        <v>282</v>
      </c>
      <c r="G39" s="102">
        <v>341</v>
      </c>
      <c r="H39" s="103">
        <v>4872206.43</v>
      </c>
      <c r="I39" s="38"/>
      <c r="J39" s="34">
        <f t="shared" si="0"/>
        <v>0</v>
      </c>
      <c r="K39" s="35">
        <f t="shared" si="1"/>
        <v>623</v>
      </c>
      <c r="M39" s="37"/>
      <c r="T39" s="86"/>
      <c r="U39" s="86"/>
      <c r="V39" s="86"/>
      <c r="W39" s="87"/>
    </row>
    <row r="40" spans="1:23" ht="16.149999999999999" customHeight="1">
      <c r="A40" s="32"/>
      <c r="B40" s="32"/>
      <c r="C40" s="105">
        <v>47</v>
      </c>
      <c r="D40" s="101" t="s">
        <v>29</v>
      </c>
      <c r="E40" s="102">
        <v>3500</v>
      </c>
      <c r="F40" s="102">
        <v>1670</v>
      </c>
      <c r="G40" s="102">
        <v>1830</v>
      </c>
      <c r="H40" s="103">
        <v>28881778.010000002</v>
      </c>
      <c r="I40" s="38"/>
      <c r="J40" s="34">
        <f t="shared" si="0"/>
        <v>0</v>
      </c>
      <c r="K40" s="35">
        <f t="shared" si="1"/>
        <v>3500</v>
      </c>
      <c r="M40" s="37"/>
      <c r="T40" s="86"/>
      <c r="U40" s="86"/>
      <c r="V40" s="86"/>
      <c r="W40" s="87"/>
    </row>
    <row r="41" spans="1:23" ht="16.149999999999999" customHeight="1">
      <c r="A41" s="32"/>
      <c r="B41" s="32"/>
      <c r="C41" s="105">
        <v>49</v>
      </c>
      <c r="D41" s="101" t="s">
        <v>30</v>
      </c>
      <c r="E41" s="102">
        <v>821</v>
      </c>
      <c r="F41" s="102">
        <v>389</v>
      </c>
      <c r="G41" s="102">
        <v>432</v>
      </c>
      <c r="H41" s="103">
        <v>5621103.6100000003</v>
      </c>
      <c r="I41" s="38"/>
      <c r="J41" s="34">
        <f t="shared" si="0"/>
        <v>0</v>
      </c>
      <c r="K41" s="35">
        <f t="shared" si="1"/>
        <v>821</v>
      </c>
      <c r="M41" s="37"/>
      <c r="T41" s="86"/>
      <c r="U41" s="86"/>
      <c r="V41" s="86"/>
      <c r="W41" s="87"/>
    </row>
    <row r="42" spans="1:23" s="23" customFormat="1" ht="16.149999999999999" customHeight="1">
      <c r="A42" s="32"/>
      <c r="B42" s="32"/>
      <c r="C42" s="104"/>
      <c r="D42" s="97" t="s">
        <v>89</v>
      </c>
      <c r="E42" s="98">
        <v>15698</v>
      </c>
      <c r="F42" s="98">
        <v>6865</v>
      </c>
      <c r="G42" s="98">
        <v>8833</v>
      </c>
      <c r="H42" s="99">
        <v>112254791.19</v>
      </c>
      <c r="I42" s="33"/>
      <c r="J42" s="34">
        <f t="shared" si="0"/>
        <v>0</v>
      </c>
      <c r="K42" s="35">
        <f t="shared" si="1"/>
        <v>15698</v>
      </c>
      <c r="L42" s="36">
        <f>SUM(H43:H47)</f>
        <v>112254791.19</v>
      </c>
      <c r="M42" s="37">
        <f t="shared" si="2"/>
        <v>0</v>
      </c>
      <c r="T42" s="84"/>
      <c r="U42" s="84"/>
      <c r="V42" s="84"/>
      <c r="W42" s="85"/>
    </row>
    <row r="43" spans="1:23" ht="16.149999999999999" customHeight="1">
      <c r="A43" s="32"/>
      <c r="B43" s="32"/>
      <c r="C43" s="105">
        <v>2</v>
      </c>
      <c r="D43" s="101" t="s">
        <v>31</v>
      </c>
      <c r="E43" s="102">
        <v>2943</v>
      </c>
      <c r="F43" s="102">
        <v>1301</v>
      </c>
      <c r="G43" s="102">
        <v>1642</v>
      </c>
      <c r="H43" s="103">
        <v>20351833.010000002</v>
      </c>
      <c r="I43" s="38"/>
      <c r="J43" s="34">
        <f t="shared" si="0"/>
        <v>0</v>
      </c>
      <c r="K43" s="35">
        <f t="shared" si="1"/>
        <v>2943</v>
      </c>
      <c r="M43" s="37"/>
      <c r="T43" s="86"/>
      <c r="U43" s="86"/>
      <c r="V43" s="86"/>
      <c r="W43" s="87"/>
    </row>
    <row r="44" spans="1:23" ht="16.149999999999999" customHeight="1">
      <c r="A44" s="32"/>
      <c r="B44" s="32"/>
      <c r="C44" s="105">
        <v>13</v>
      </c>
      <c r="D44" s="101" t="s">
        <v>32</v>
      </c>
      <c r="E44" s="102">
        <v>3464</v>
      </c>
      <c r="F44" s="102">
        <v>1551</v>
      </c>
      <c r="G44" s="102">
        <v>1913</v>
      </c>
      <c r="H44" s="103">
        <v>23941286.399999999</v>
      </c>
      <c r="I44" s="38"/>
      <c r="J44" s="34">
        <f t="shared" si="0"/>
        <v>0</v>
      </c>
      <c r="K44" s="35">
        <f t="shared" si="1"/>
        <v>3464</v>
      </c>
      <c r="M44" s="37"/>
      <c r="T44" s="86"/>
      <c r="U44" s="86"/>
      <c r="V44" s="86"/>
      <c r="W44" s="87"/>
    </row>
    <row r="45" spans="1:23" ht="16.149999999999999" customHeight="1">
      <c r="A45" s="32"/>
      <c r="B45" s="32"/>
      <c r="C45" s="105">
        <v>16</v>
      </c>
      <c r="D45" s="101" t="s">
        <v>33</v>
      </c>
      <c r="E45" s="102">
        <v>1455</v>
      </c>
      <c r="F45" s="102">
        <v>652</v>
      </c>
      <c r="G45" s="102">
        <v>803</v>
      </c>
      <c r="H45" s="103">
        <v>9924265.6799999997</v>
      </c>
      <c r="I45" s="38"/>
      <c r="J45" s="34">
        <f t="shared" si="0"/>
        <v>0</v>
      </c>
      <c r="K45" s="35">
        <f t="shared" si="1"/>
        <v>1455</v>
      </c>
      <c r="M45" s="37"/>
      <c r="T45" s="86"/>
      <c r="U45" s="86"/>
      <c r="V45" s="86"/>
      <c r="W45" s="87"/>
    </row>
    <row r="46" spans="1:23" ht="16.149999999999999" customHeight="1">
      <c r="A46" s="32"/>
      <c r="B46" s="32"/>
      <c r="C46" s="105">
        <v>19</v>
      </c>
      <c r="D46" s="101" t="s">
        <v>34</v>
      </c>
      <c r="E46" s="102">
        <v>2200</v>
      </c>
      <c r="F46" s="102">
        <v>942</v>
      </c>
      <c r="G46" s="102">
        <v>1258</v>
      </c>
      <c r="H46" s="103">
        <v>18088992.030000001</v>
      </c>
      <c r="I46" s="38"/>
      <c r="J46" s="34">
        <f t="shared" si="0"/>
        <v>0</v>
      </c>
      <c r="K46" s="35">
        <f t="shared" si="1"/>
        <v>2200</v>
      </c>
      <c r="M46" s="37"/>
      <c r="T46" s="86"/>
      <c r="U46" s="86"/>
      <c r="V46" s="86"/>
      <c r="W46" s="87"/>
    </row>
    <row r="47" spans="1:23" ht="16.149999999999999" customHeight="1">
      <c r="A47" s="32"/>
      <c r="B47" s="32"/>
      <c r="C47" s="105">
        <v>45</v>
      </c>
      <c r="D47" s="101" t="s">
        <v>35</v>
      </c>
      <c r="E47" s="102">
        <v>5636</v>
      </c>
      <c r="F47" s="102">
        <v>2419</v>
      </c>
      <c r="G47" s="102">
        <v>3217</v>
      </c>
      <c r="H47" s="103">
        <v>39948414.07</v>
      </c>
      <c r="I47" s="38"/>
      <c r="J47" s="34">
        <f t="shared" si="0"/>
        <v>0</v>
      </c>
      <c r="K47" s="35">
        <f t="shared" si="1"/>
        <v>5636</v>
      </c>
      <c r="M47" s="37"/>
      <c r="T47" s="86"/>
      <c r="U47" s="86"/>
      <c r="V47" s="86"/>
      <c r="W47" s="87"/>
    </row>
    <row r="48" spans="1:23" s="23" customFormat="1" ht="16.149999999999999" customHeight="1">
      <c r="A48" s="32"/>
      <c r="B48" s="32"/>
      <c r="C48" s="104"/>
      <c r="D48" s="97" t="s">
        <v>51</v>
      </c>
      <c r="E48" s="98">
        <v>63015</v>
      </c>
      <c r="F48" s="98">
        <v>27853</v>
      </c>
      <c r="G48" s="98">
        <v>35162</v>
      </c>
      <c r="H48" s="99">
        <v>547981220.06999993</v>
      </c>
      <c r="I48" s="33"/>
      <c r="J48" s="34">
        <f t="shared" si="0"/>
        <v>0</v>
      </c>
      <c r="K48" s="35">
        <f t="shared" si="1"/>
        <v>63015</v>
      </c>
      <c r="L48" s="36">
        <f>SUM(H49:H52)</f>
        <v>547981220.06999993</v>
      </c>
      <c r="M48" s="37">
        <f t="shared" si="2"/>
        <v>0</v>
      </c>
      <c r="T48" s="84"/>
      <c r="U48" s="84"/>
      <c r="V48" s="84"/>
      <c r="W48" s="85"/>
    </row>
    <row r="49" spans="1:23" ht="16.149999999999999" customHeight="1">
      <c r="A49" s="32"/>
      <c r="B49" s="32"/>
      <c r="C49" s="105">
        <v>8</v>
      </c>
      <c r="D49" s="101" t="s">
        <v>36</v>
      </c>
      <c r="E49" s="102">
        <v>46270</v>
      </c>
      <c r="F49" s="102">
        <v>21031</v>
      </c>
      <c r="G49" s="102">
        <v>25239</v>
      </c>
      <c r="H49" s="103">
        <v>419374592.88</v>
      </c>
      <c r="I49" s="38"/>
      <c r="J49" s="34">
        <f t="shared" si="0"/>
        <v>0</v>
      </c>
      <c r="K49" s="35">
        <f t="shared" si="1"/>
        <v>46270</v>
      </c>
      <c r="M49" s="37"/>
      <c r="T49" s="86"/>
      <c r="U49" s="86"/>
      <c r="V49" s="86"/>
      <c r="W49" s="87"/>
    </row>
    <row r="50" spans="1:23" ht="16.149999999999999" customHeight="1">
      <c r="A50" s="32"/>
      <c r="B50" s="32"/>
      <c r="C50" s="105">
        <v>17</v>
      </c>
      <c r="D50" s="101" t="s">
        <v>72</v>
      </c>
      <c r="E50" s="102">
        <v>6742</v>
      </c>
      <c r="F50" s="102">
        <v>2734</v>
      </c>
      <c r="G50" s="102">
        <v>4008</v>
      </c>
      <c r="H50" s="103">
        <v>50633041.399999999</v>
      </c>
      <c r="I50" s="38"/>
      <c r="J50" s="34">
        <f t="shared" si="0"/>
        <v>0</v>
      </c>
      <c r="K50" s="35">
        <f t="shared" si="1"/>
        <v>6742</v>
      </c>
      <c r="M50" s="37"/>
      <c r="T50" s="86"/>
      <c r="U50" s="86"/>
      <c r="V50" s="86"/>
      <c r="W50" s="87"/>
    </row>
    <row r="51" spans="1:23" ht="16.149999999999999" customHeight="1">
      <c r="A51" s="32"/>
      <c r="B51" s="32"/>
      <c r="C51" s="105">
        <v>25</v>
      </c>
      <c r="D51" s="101" t="s">
        <v>73</v>
      </c>
      <c r="E51" s="102">
        <v>4068</v>
      </c>
      <c r="F51" s="102">
        <v>1496</v>
      </c>
      <c r="G51" s="102">
        <v>2572</v>
      </c>
      <c r="H51" s="103">
        <v>30073419.789999999</v>
      </c>
      <c r="I51" s="38"/>
      <c r="J51" s="34">
        <f t="shared" si="0"/>
        <v>0</v>
      </c>
      <c r="K51" s="35">
        <f t="shared" si="1"/>
        <v>4068</v>
      </c>
      <c r="M51" s="37"/>
      <c r="T51" s="86"/>
      <c r="U51" s="86"/>
      <c r="V51" s="86"/>
      <c r="W51" s="87"/>
    </row>
    <row r="52" spans="1:23" ht="16.149999999999999" customHeight="1">
      <c r="A52" s="32"/>
      <c r="B52" s="32"/>
      <c r="C52" s="105">
        <v>43</v>
      </c>
      <c r="D52" s="101" t="s">
        <v>37</v>
      </c>
      <c r="E52" s="102">
        <v>5935</v>
      </c>
      <c r="F52" s="102">
        <v>2592</v>
      </c>
      <c r="G52" s="102">
        <v>3343</v>
      </c>
      <c r="H52" s="103">
        <v>47900166</v>
      </c>
      <c r="I52" s="38"/>
      <c r="J52" s="34">
        <f t="shared" si="0"/>
        <v>0</v>
      </c>
      <c r="K52" s="35">
        <f t="shared" si="1"/>
        <v>5935</v>
      </c>
      <c r="M52" s="37"/>
      <c r="T52" s="86"/>
      <c r="U52" s="86"/>
      <c r="V52" s="86"/>
      <c r="W52" s="87"/>
    </row>
    <row r="53" spans="1:23" s="23" customFormat="1" ht="16.149999999999999" customHeight="1">
      <c r="A53" s="32"/>
      <c r="B53" s="32"/>
      <c r="C53" s="104"/>
      <c r="D53" s="97" t="s">
        <v>92</v>
      </c>
      <c r="E53" s="98">
        <v>36033</v>
      </c>
      <c r="F53" s="98">
        <v>16448</v>
      </c>
      <c r="G53" s="98">
        <v>19585</v>
      </c>
      <c r="H53" s="99">
        <v>272817479.43000001</v>
      </c>
      <c r="I53" s="33"/>
      <c r="J53" s="34">
        <f>K53-E53</f>
        <v>0</v>
      </c>
      <c r="K53" s="35">
        <f>SUM(F53:G53)</f>
        <v>36033</v>
      </c>
      <c r="L53" s="36">
        <f>SUM(H54:H56)</f>
        <v>272817479.43000001</v>
      </c>
      <c r="M53" s="37">
        <f>L53-H53</f>
        <v>0</v>
      </c>
      <c r="T53" s="84"/>
      <c r="U53" s="84"/>
      <c r="V53" s="84"/>
      <c r="W53" s="85"/>
    </row>
    <row r="54" spans="1:23" ht="16.149999999999999" customHeight="1">
      <c r="A54" s="32"/>
      <c r="B54" s="32"/>
      <c r="C54" s="105">
        <v>3</v>
      </c>
      <c r="D54" s="101" t="s">
        <v>74</v>
      </c>
      <c r="E54" s="102">
        <v>12315</v>
      </c>
      <c r="F54" s="102">
        <v>5579</v>
      </c>
      <c r="G54" s="102">
        <v>6736</v>
      </c>
      <c r="H54" s="103">
        <v>87288068.25</v>
      </c>
      <c r="I54" s="38"/>
      <c r="J54" s="34">
        <f>K54-E54</f>
        <v>0</v>
      </c>
      <c r="K54" s="35">
        <f>SUM(F54:G54)</f>
        <v>12315</v>
      </c>
      <c r="M54" s="37"/>
      <c r="T54" s="86"/>
      <c r="U54" s="86"/>
      <c r="V54" s="86"/>
      <c r="W54" s="87"/>
    </row>
    <row r="55" spans="1:23" ht="16.149999999999999" customHeight="1">
      <c r="A55" s="32"/>
      <c r="B55" s="32"/>
      <c r="C55" s="105">
        <v>12</v>
      </c>
      <c r="D55" s="101" t="s">
        <v>75</v>
      </c>
      <c r="E55" s="102">
        <v>4164</v>
      </c>
      <c r="F55" s="102">
        <v>1882</v>
      </c>
      <c r="G55" s="102">
        <v>2282</v>
      </c>
      <c r="H55" s="103">
        <v>31776661.48</v>
      </c>
      <c r="I55" s="38"/>
      <c r="J55" s="34">
        <f>K55-E55</f>
        <v>0</v>
      </c>
      <c r="K55" s="35">
        <f>SUM(F55:G55)</f>
        <v>4164</v>
      </c>
      <c r="M55" s="37"/>
      <c r="T55" s="86"/>
      <c r="U55" s="86"/>
      <c r="V55" s="86"/>
      <c r="W55" s="87"/>
    </row>
    <row r="56" spans="1:23" ht="16.149999999999999" customHeight="1">
      <c r="A56" s="32"/>
      <c r="B56" s="32"/>
      <c r="C56" s="105">
        <v>46</v>
      </c>
      <c r="D56" s="101" t="s">
        <v>42</v>
      </c>
      <c r="E56" s="102">
        <v>19554</v>
      </c>
      <c r="F56" s="102">
        <v>8987</v>
      </c>
      <c r="G56" s="102">
        <v>10567</v>
      </c>
      <c r="H56" s="103">
        <v>153752749.69999999</v>
      </c>
      <c r="I56" s="38"/>
      <c r="J56" s="34">
        <f>K56-E56</f>
        <v>0</v>
      </c>
      <c r="K56" s="35">
        <f>SUM(F56:G56)</f>
        <v>19554</v>
      </c>
      <c r="M56" s="37"/>
      <c r="T56" s="86"/>
      <c r="U56" s="86"/>
      <c r="V56" s="86"/>
      <c r="W56" s="87"/>
    </row>
    <row r="57" spans="1:23" s="23" customFormat="1" ht="16.149999999999999" customHeight="1">
      <c r="A57" s="32"/>
      <c r="B57" s="32"/>
      <c r="C57" s="104"/>
      <c r="D57" s="97" t="s">
        <v>53</v>
      </c>
      <c r="E57" s="98">
        <v>7262</v>
      </c>
      <c r="F57" s="98">
        <v>3496</v>
      </c>
      <c r="G57" s="98">
        <v>3766</v>
      </c>
      <c r="H57" s="99">
        <v>46974430.780000001</v>
      </c>
      <c r="I57" s="33"/>
      <c r="J57" s="34">
        <f t="shared" si="0"/>
        <v>0</v>
      </c>
      <c r="K57" s="35">
        <f t="shared" si="1"/>
        <v>7262</v>
      </c>
      <c r="L57" s="36">
        <f>SUM(H58:H59)</f>
        <v>46974430.780000001</v>
      </c>
      <c r="M57" s="37">
        <f t="shared" si="2"/>
        <v>0</v>
      </c>
      <c r="T57" s="84"/>
      <c r="U57" s="84"/>
      <c r="V57" s="84"/>
      <c r="W57" s="85"/>
    </row>
    <row r="58" spans="1:23" ht="16.149999999999999" customHeight="1">
      <c r="A58" s="32"/>
      <c r="B58" s="32"/>
      <c r="C58" s="105">
        <v>6</v>
      </c>
      <c r="D58" s="101" t="s">
        <v>38</v>
      </c>
      <c r="E58" s="102">
        <v>4799</v>
      </c>
      <c r="F58" s="102">
        <v>2316</v>
      </c>
      <c r="G58" s="102">
        <v>2483</v>
      </c>
      <c r="H58" s="103">
        <v>31026400.219999999</v>
      </c>
      <c r="I58" s="38"/>
      <c r="J58" s="34">
        <f t="shared" si="0"/>
        <v>0</v>
      </c>
      <c r="K58" s="35">
        <f t="shared" si="1"/>
        <v>4799</v>
      </c>
      <c r="M58" s="37"/>
      <c r="T58" s="86"/>
      <c r="U58" s="86"/>
      <c r="V58" s="86"/>
      <c r="W58" s="87"/>
    </row>
    <row r="59" spans="1:23" ht="16.149999999999999" customHeight="1">
      <c r="A59" s="32"/>
      <c r="B59" s="32"/>
      <c r="C59" s="105">
        <v>10</v>
      </c>
      <c r="D59" s="101" t="s">
        <v>39</v>
      </c>
      <c r="E59" s="102">
        <v>2463</v>
      </c>
      <c r="F59" s="102">
        <v>1180</v>
      </c>
      <c r="G59" s="102">
        <v>1283</v>
      </c>
      <c r="H59" s="103">
        <v>15948030.560000001</v>
      </c>
      <c r="I59" s="38"/>
      <c r="J59" s="34">
        <f t="shared" si="0"/>
        <v>0</v>
      </c>
      <c r="K59" s="35">
        <f t="shared" si="1"/>
        <v>2463</v>
      </c>
      <c r="M59" s="37"/>
      <c r="T59" s="86"/>
      <c r="U59" s="86"/>
      <c r="V59" s="86"/>
      <c r="W59" s="87"/>
    </row>
    <row r="60" spans="1:23" s="23" customFormat="1" ht="16.149999999999999" customHeight="1">
      <c r="A60" s="32"/>
      <c r="B60" s="32"/>
      <c r="C60" s="104"/>
      <c r="D60" s="97" t="s">
        <v>54</v>
      </c>
      <c r="E60" s="98">
        <v>15416</v>
      </c>
      <c r="F60" s="98">
        <v>7579</v>
      </c>
      <c r="G60" s="98">
        <v>7837</v>
      </c>
      <c r="H60" s="99">
        <v>117562417.46000001</v>
      </c>
      <c r="I60" s="33"/>
      <c r="J60" s="34">
        <f t="shared" si="0"/>
        <v>0</v>
      </c>
      <c r="K60" s="35">
        <f t="shared" si="1"/>
        <v>15416</v>
      </c>
      <c r="L60" s="36">
        <f>SUM(H61:H64)</f>
        <v>117562417.46000001</v>
      </c>
      <c r="M60" s="37">
        <f t="shared" si="2"/>
        <v>0</v>
      </c>
      <c r="T60" s="84"/>
      <c r="U60" s="84"/>
      <c r="V60" s="84"/>
      <c r="W60" s="85"/>
    </row>
    <row r="61" spans="1:23" ht="16.149999999999999" customHeight="1">
      <c r="A61" s="32"/>
      <c r="B61" s="32"/>
      <c r="C61" s="105">
        <v>15</v>
      </c>
      <c r="D61" s="101" t="s">
        <v>76</v>
      </c>
      <c r="E61" s="102">
        <v>6901</v>
      </c>
      <c r="F61" s="102">
        <v>3386</v>
      </c>
      <c r="G61" s="102">
        <v>3515</v>
      </c>
      <c r="H61" s="103">
        <v>54400937.43</v>
      </c>
      <c r="I61" s="38"/>
      <c r="J61" s="34">
        <f t="shared" si="0"/>
        <v>0</v>
      </c>
      <c r="K61" s="35">
        <f t="shared" si="1"/>
        <v>6901</v>
      </c>
      <c r="M61" s="37"/>
      <c r="T61" s="86"/>
      <c r="U61" s="86"/>
      <c r="V61" s="86"/>
      <c r="W61" s="87"/>
    </row>
    <row r="62" spans="1:23" ht="16.149999999999999" customHeight="1">
      <c r="A62" s="32"/>
      <c r="B62" s="32"/>
      <c r="C62" s="105">
        <v>27</v>
      </c>
      <c r="D62" s="101" t="s">
        <v>40</v>
      </c>
      <c r="E62" s="102">
        <v>1837</v>
      </c>
      <c r="F62" s="102">
        <v>873</v>
      </c>
      <c r="G62" s="102">
        <v>964</v>
      </c>
      <c r="H62" s="103">
        <v>13230463.51</v>
      </c>
      <c r="I62" s="38"/>
      <c r="J62" s="34">
        <f t="shared" si="0"/>
        <v>0</v>
      </c>
      <c r="K62" s="35">
        <f t="shared" si="1"/>
        <v>1837</v>
      </c>
      <c r="M62" s="37"/>
      <c r="T62" s="86"/>
      <c r="U62" s="86"/>
      <c r="V62" s="86"/>
      <c r="W62" s="87"/>
    </row>
    <row r="63" spans="1:23" ht="16.149999999999999" customHeight="1">
      <c r="A63" s="32"/>
      <c r="B63" s="32"/>
      <c r="C63" s="105">
        <v>32</v>
      </c>
      <c r="D63" s="101" t="s">
        <v>77</v>
      </c>
      <c r="E63" s="102">
        <v>1466</v>
      </c>
      <c r="F63" s="102">
        <v>722</v>
      </c>
      <c r="G63" s="102">
        <v>744</v>
      </c>
      <c r="H63" s="103">
        <v>10029206.26</v>
      </c>
      <c r="I63" s="38"/>
      <c r="J63" s="34">
        <f t="shared" si="0"/>
        <v>0</v>
      </c>
      <c r="K63" s="35">
        <f t="shared" si="1"/>
        <v>1466</v>
      </c>
      <c r="M63" s="37"/>
      <c r="T63" s="86"/>
      <c r="U63" s="86"/>
      <c r="V63" s="86"/>
      <c r="W63" s="87"/>
    </row>
    <row r="64" spans="1:23" ht="16.149999999999999" customHeight="1">
      <c r="A64" s="32"/>
      <c r="B64" s="32"/>
      <c r="C64" s="105">
        <v>36</v>
      </c>
      <c r="D64" s="101" t="s">
        <v>41</v>
      </c>
      <c r="E64" s="102">
        <v>5212</v>
      </c>
      <c r="F64" s="102">
        <v>2598</v>
      </c>
      <c r="G64" s="102">
        <v>2614</v>
      </c>
      <c r="H64" s="103">
        <v>39901810.259999998</v>
      </c>
      <c r="I64" s="38"/>
      <c r="J64" s="34">
        <f t="shared" si="0"/>
        <v>0</v>
      </c>
      <c r="K64" s="35">
        <f t="shared" si="1"/>
        <v>5212</v>
      </c>
      <c r="M64" s="37"/>
      <c r="T64" s="86"/>
      <c r="U64" s="86"/>
      <c r="V64" s="86"/>
      <c r="W64" s="87"/>
    </row>
    <row r="65" spans="1:23" s="23" customFormat="1" ht="16.149999999999999" customHeight="1">
      <c r="A65" s="32"/>
      <c r="B65" s="32"/>
      <c r="C65" s="104">
        <v>28</v>
      </c>
      <c r="D65" s="97" t="s">
        <v>90</v>
      </c>
      <c r="E65" s="98">
        <v>59178</v>
      </c>
      <c r="F65" s="98">
        <v>28997</v>
      </c>
      <c r="G65" s="98">
        <v>30181</v>
      </c>
      <c r="H65" s="99">
        <v>563972252.03999996</v>
      </c>
      <c r="I65" s="33"/>
      <c r="J65" s="34">
        <f t="shared" si="0"/>
        <v>0</v>
      </c>
      <c r="K65" s="35">
        <f t="shared" si="1"/>
        <v>59178</v>
      </c>
      <c r="L65" s="36">
        <f>SUM(H65)</f>
        <v>563972252.03999996</v>
      </c>
      <c r="M65" s="37">
        <f t="shared" si="2"/>
        <v>0</v>
      </c>
      <c r="T65" s="84"/>
      <c r="U65" s="84"/>
      <c r="V65" s="84"/>
      <c r="W65" s="85"/>
    </row>
    <row r="66" spans="1:23" s="23" customFormat="1" ht="16.149999999999999" customHeight="1">
      <c r="A66" s="32"/>
      <c r="B66" s="32"/>
      <c r="C66" s="104">
        <v>30</v>
      </c>
      <c r="D66" s="97" t="s">
        <v>91</v>
      </c>
      <c r="E66" s="98">
        <v>13530</v>
      </c>
      <c r="F66" s="98">
        <v>5778</v>
      </c>
      <c r="G66" s="98">
        <v>7752</v>
      </c>
      <c r="H66" s="99">
        <v>95977717.430000007</v>
      </c>
      <c r="I66" s="33"/>
      <c r="J66" s="34">
        <f t="shared" si="0"/>
        <v>0</v>
      </c>
      <c r="K66" s="35">
        <f t="shared" si="1"/>
        <v>13530</v>
      </c>
      <c r="L66" s="36">
        <f>SUM(H66)</f>
        <v>95977717.430000007</v>
      </c>
      <c r="M66" s="37">
        <f t="shared" si="2"/>
        <v>0</v>
      </c>
      <c r="T66" s="84"/>
      <c r="U66" s="84"/>
      <c r="V66" s="84"/>
      <c r="W66" s="85"/>
    </row>
    <row r="67" spans="1:23" s="23" customFormat="1" ht="16.149999999999999" customHeight="1">
      <c r="A67" s="32"/>
      <c r="B67" s="32"/>
      <c r="C67" s="104">
        <v>31</v>
      </c>
      <c r="D67" s="97" t="s">
        <v>57</v>
      </c>
      <c r="E67" s="98">
        <v>5039</v>
      </c>
      <c r="F67" s="98">
        <v>2275</v>
      </c>
      <c r="G67" s="98">
        <v>2764</v>
      </c>
      <c r="H67" s="99">
        <v>46741358.490000002</v>
      </c>
      <c r="I67" s="33"/>
      <c r="J67" s="34">
        <f t="shared" si="0"/>
        <v>0</v>
      </c>
      <c r="K67" s="35">
        <f t="shared" si="1"/>
        <v>5039</v>
      </c>
      <c r="L67" s="36">
        <f>SUM(H67)</f>
        <v>46741358.490000002</v>
      </c>
      <c r="M67" s="37">
        <f t="shared" si="2"/>
        <v>0</v>
      </c>
      <c r="T67" s="84"/>
      <c r="U67" s="84"/>
      <c r="V67" s="84"/>
      <c r="W67" s="85"/>
    </row>
    <row r="68" spans="1:23" s="23" customFormat="1" ht="16.149999999999999" customHeight="1">
      <c r="A68" s="32"/>
      <c r="B68" s="32"/>
      <c r="C68" s="104"/>
      <c r="D68" s="97" t="s">
        <v>58</v>
      </c>
      <c r="E68" s="98">
        <v>15434</v>
      </c>
      <c r="F68" s="98">
        <v>7319</v>
      </c>
      <c r="G68" s="98">
        <v>8115</v>
      </c>
      <c r="H68" s="99">
        <v>151143905.68000001</v>
      </c>
      <c r="I68" s="33"/>
      <c r="J68" s="34">
        <f t="shared" si="0"/>
        <v>0</v>
      </c>
      <c r="K68" s="35">
        <f t="shared" si="1"/>
        <v>15434</v>
      </c>
      <c r="L68" s="36">
        <f>SUM(H69:H71)</f>
        <v>151143905.68000001</v>
      </c>
      <c r="M68" s="37">
        <f t="shared" si="2"/>
        <v>0</v>
      </c>
      <c r="T68" s="84"/>
      <c r="U68" s="84"/>
      <c r="V68" s="84"/>
      <c r="W68" s="85"/>
    </row>
    <row r="69" spans="1:23" ht="16.149999999999999" customHeight="1">
      <c r="A69" s="32"/>
      <c r="B69" s="32"/>
      <c r="C69" s="105">
        <v>1</v>
      </c>
      <c r="D69" s="101" t="s">
        <v>78</v>
      </c>
      <c r="E69" s="102">
        <v>2306</v>
      </c>
      <c r="F69" s="102">
        <v>1042</v>
      </c>
      <c r="G69" s="102">
        <v>1264</v>
      </c>
      <c r="H69" s="103">
        <v>21903733.02</v>
      </c>
      <c r="I69" s="38"/>
      <c r="J69" s="34">
        <f t="shared" si="0"/>
        <v>0</v>
      </c>
      <c r="K69" s="35">
        <f t="shared" si="1"/>
        <v>2306</v>
      </c>
      <c r="M69" s="37"/>
      <c r="T69" s="86"/>
      <c r="U69" s="86"/>
      <c r="V69" s="86"/>
      <c r="W69" s="87"/>
    </row>
    <row r="70" spans="1:23" ht="16.149999999999999" customHeight="1">
      <c r="A70" s="32"/>
      <c r="B70" s="32"/>
      <c r="C70" s="105">
        <v>20</v>
      </c>
      <c r="D70" s="101" t="s">
        <v>79</v>
      </c>
      <c r="E70" s="102">
        <v>5690</v>
      </c>
      <c r="F70" s="102">
        <v>2722</v>
      </c>
      <c r="G70" s="102">
        <v>2968</v>
      </c>
      <c r="H70" s="103">
        <v>54364451.009999998</v>
      </c>
      <c r="I70" s="38"/>
      <c r="J70" s="34">
        <f t="shared" si="0"/>
        <v>0</v>
      </c>
      <c r="K70" s="35">
        <f t="shared" si="1"/>
        <v>5690</v>
      </c>
      <c r="M70" s="37"/>
      <c r="T70" s="86"/>
      <c r="U70" s="86"/>
      <c r="V70" s="86"/>
      <c r="W70" s="87"/>
    </row>
    <row r="71" spans="1:23" ht="16.149999999999999" customHeight="1">
      <c r="A71" s="32"/>
      <c r="B71" s="32"/>
      <c r="C71" s="105">
        <v>48</v>
      </c>
      <c r="D71" s="101" t="s">
        <v>80</v>
      </c>
      <c r="E71" s="102">
        <v>7438</v>
      </c>
      <c r="F71" s="102">
        <v>3555</v>
      </c>
      <c r="G71" s="102">
        <v>3883</v>
      </c>
      <c r="H71" s="103">
        <v>74875721.650000006</v>
      </c>
      <c r="I71" s="38"/>
      <c r="J71" s="34">
        <f t="shared" si="0"/>
        <v>0</v>
      </c>
      <c r="K71" s="35">
        <f t="shared" si="1"/>
        <v>7438</v>
      </c>
      <c r="M71" s="37"/>
      <c r="N71" s="40"/>
      <c r="T71" s="86"/>
      <c r="U71" s="86"/>
      <c r="V71" s="86"/>
      <c r="W71" s="87"/>
    </row>
    <row r="72" spans="1:23" s="23" customFormat="1" ht="16.149999999999999" customHeight="1">
      <c r="A72" s="32"/>
      <c r="B72" s="32"/>
      <c r="C72" s="104">
        <v>26</v>
      </c>
      <c r="D72" s="97" t="s">
        <v>59</v>
      </c>
      <c r="E72" s="98">
        <v>2390</v>
      </c>
      <c r="F72" s="98">
        <v>1026</v>
      </c>
      <c r="G72" s="98">
        <v>1364</v>
      </c>
      <c r="H72" s="99">
        <v>18167690.100000001</v>
      </c>
      <c r="I72" s="33"/>
      <c r="J72" s="34">
        <f>K72-E72</f>
        <v>0</v>
      </c>
      <c r="K72" s="35">
        <f>SUM(F72:G72)</f>
        <v>2390</v>
      </c>
      <c r="L72" s="36">
        <f>SUM(H72)</f>
        <v>18167690.100000001</v>
      </c>
      <c r="M72" s="37">
        <f>L72-H72</f>
        <v>0</v>
      </c>
      <c r="T72" s="84"/>
      <c r="U72" s="84"/>
      <c r="V72" s="84"/>
      <c r="W72" s="85"/>
    </row>
    <row r="73" spans="1:23" s="23" customFormat="1" ht="16.149999999999999" customHeight="1">
      <c r="A73" s="32"/>
      <c r="B73" s="32"/>
      <c r="C73" s="104">
        <v>51</v>
      </c>
      <c r="D73" s="97" t="s">
        <v>60</v>
      </c>
      <c r="E73" s="98">
        <v>452</v>
      </c>
      <c r="F73" s="98">
        <v>210</v>
      </c>
      <c r="G73" s="98">
        <v>242</v>
      </c>
      <c r="H73" s="99">
        <v>3362053.42</v>
      </c>
      <c r="I73" s="33"/>
      <c r="J73" s="34">
        <f t="shared" si="0"/>
        <v>0</v>
      </c>
      <c r="K73" s="35">
        <f t="shared" si="1"/>
        <v>452</v>
      </c>
      <c r="L73" s="36">
        <f>SUM(H73)</f>
        <v>3362053.42</v>
      </c>
      <c r="M73" s="37">
        <f t="shared" si="2"/>
        <v>0</v>
      </c>
      <c r="T73" s="84"/>
      <c r="U73" s="84"/>
      <c r="V73" s="84"/>
      <c r="W73" s="85"/>
    </row>
    <row r="74" spans="1:23" s="23" customFormat="1" ht="16.149999999999999" customHeight="1">
      <c r="A74" s="32"/>
      <c r="B74" s="32"/>
      <c r="C74" s="104">
        <v>52</v>
      </c>
      <c r="D74" s="97" t="s">
        <v>61</v>
      </c>
      <c r="E74" s="98">
        <v>601</v>
      </c>
      <c r="F74" s="98">
        <v>273</v>
      </c>
      <c r="G74" s="98">
        <v>328</v>
      </c>
      <c r="H74" s="99">
        <v>4067701.7</v>
      </c>
      <c r="I74" s="33"/>
      <c r="J74" s="34">
        <f t="shared" si="0"/>
        <v>0</v>
      </c>
      <c r="K74" s="35">
        <f t="shared" si="1"/>
        <v>601</v>
      </c>
      <c r="L74" s="36">
        <f>SUM(H74)</f>
        <v>4067701.7</v>
      </c>
      <c r="M74" s="37">
        <f t="shared" si="2"/>
        <v>0</v>
      </c>
      <c r="T74" s="84"/>
      <c r="U74" s="84"/>
      <c r="V74" s="84"/>
      <c r="W74" s="85"/>
    </row>
    <row r="75" spans="1:23" ht="18.600000000000001" customHeight="1">
      <c r="A75" s="32"/>
      <c r="B75" s="32"/>
      <c r="C75" s="107"/>
      <c r="D75" s="107" t="s">
        <v>8</v>
      </c>
      <c r="E75" s="108">
        <v>356112</v>
      </c>
      <c r="F75" s="108">
        <v>164810</v>
      </c>
      <c r="G75" s="108">
        <v>191302</v>
      </c>
      <c r="H75" s="108">
        <v>2857346294.9699998</v>
      </c>
      <c r="I75" s="33"/>
      <c r="J75" s="34">
        <f t="shared" si="0"/>
        <v>0</v>
      </c>
      <c r="K75" s="35">
        <f t="shared" si="1"/>
        <v>356112</v>
      </c>
      <c r="L75" s="40">
        <f>SUM(L13:L74)</f>
        <v>2857346294.9699993</v>
      </c>
      <c r="M75" s="37">
        <f t="shared" si="2"/>
        <v>0</v>
      </c>
      <c r="T75" s="84"/>
      <c r="U75" s="84"/>
      <c r="V75" s="84"/>
      <c r="W75" s="85"/>
    </row>
    <row r="76" spans="1:23" ht="19.7" customHeight="1">
      <c r="A76" s="32"/>
      <c r="B76" s="32"/>
      <c r="C76" s="109" t="s">
        <v>96</v>
      </c>
      <c r="D76" s="110"/>
      <c r="E76" s="110"/>
      <c r="F76" s="110"/>
      <c r="G76" s="111"/>
      <c r="H76" s="111"/>
      <c r="I76" s="41"/>
      <c r="J76" s="42"/>
    </row>
    <row r="77" spans="1:23" ht="19.7" customHeight="1">
      <c r="C77" s="11" t="s">
        <v>94</v>
      </c>
      <c r="D77" s="134"/>
      <c r="E77" s="134"/>
      <c r="F77" s="134"/>
      <c r="G77" s="134"/>
      <c r="H77" s="134"/>
      <c r="I77" s="43"/>
      <c r="J77" s="44"/>
    </row>
    <row r="78" spans="1:23" ht="19.7" customHeight="1">
      <c r="C78" s="134"/>
      <c r="D78" s="134"/>
      <c r="E78" s="134"/>
      <c r="F78" s="134"/>
      <c r="G78" s="134"/>
      <c r="H78" s="134"/>
      <c r="I78" s="43"/>
      <c r="J78" s="44"/>
    </row>
    <row r="79" spans="1:23">
      <c r="E79" s="45"/>
      <c r="F79" s="45"/>
      <c r="G79" s="46"/>
      <c r="H79" s="46"/>
      <c r="I79" s="46"/>
    </row>
    <row r="80" spans="1:23" hidden="1"/>
    <row r="81" spans="5:10" hidden="1">
      <c r="E81" s="47">
        <f>E74+E73+E68+E53+E72+E67+E66+E65+E60+E57+E48+E42+E32+E31+E28+E27+E26+E22+E13</f>
        <v>356112</v>
      </c>
      <c r="F81" s="47">
        <f>F74+F73+F68+F53+F72+F67+F66+F65+F60+F57+F48+F42+F32+F31+F28+F27+F26+F22+F13</f>
        <v>164810</v>
      </c>
      <c r="G81" s="47">
        <f>G74+G73+G68+G53+G72+G67+G66+G65+G60+G57+G48+G42+G32+G31+G28+G27+G26+G22+G13</f>
        <v>191302</v>
      </c>
      <c r="H81" s="47">
        <f>H74+H73+H68+H53+H72+H67+H66+H65+H60+H57+H48+H42+H32+H31+H28+H27+H26+H22+H13</f>
        <v>2857346294.9699993</v>
      </c>
      <c r="I81" s="47"/>
      <c r="J81" s="42"/>
    </row>
    <row r="82" spans="5:10" hidden="1">
      <c r="G82" s="48"/>
      <c r="H82" s="48"/>
      <c r="I82" s="48"/>
    </row>
    <row r="83" spans="5:10" hidden="1"/>
  </sheetData>
  <autoFilter ref="D11:D77" xr:uid="{00000000-0001-0000-0300-000000000000}"/>
  <mergeCells count="9">
    <mergeCell ref="C11:C12"/>
    <mergeCell ref="D6:H6"/>
    <mergeCell ref="D7:H7"/>
    <mergeCell ref="E10:G10"/>
    <mergeCell ref="E11:E12"/>
    <mergeCell ref="F11:F12"/>
    <mergeCell ref="G11:G12"/>
    <mergeCell ref="H11:H12"/>
    <mergeCell ref="D11:D12"/>
  </mergeCells>
  <conditionalFormatting sqref="E81:J81">
    <cfRule type="cellIs" dxfId="2"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R5" sqref="R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55" t="s">
        <v>4</v>
      </c>
      <c r="B1" s="155"/>
      <c r="C1" s="155"/>
      <c r="D1" s="155"/>
      <c r="E1" s="155"/>
      <c r="F1" s="155"/>
      <c r="G1" s="155"/>
      <c r="H1" s="155"/>
      <c r="I1" s="155"/>
      <c r="J1" s="155"/>
      <c r="K1" s="155"/>
      <c r="L1" s="155"/>
      <c r="M1" s="155"/>
      <c r="N1" s="155"/>
      <c r="O1" s="155"/>
      <c r="P1" s="155"/>
    </row>
    <row r="2" spans="1:16" ht="20.100000000000001" customHeight="1">
      <c r="A2" s="157" t="s">
        <v>110</v>
      </c>
      <c r="B2" s="157"/>
      <c r="C2" s="157"/>
      <c r="D2" s="157"/>
      <c r="E2" s="157"/>
      <c r="F2" s="157"/>
      <c r="G2" s="157"/>
      <c r="H2" s="157"/>
      <c r="I2" s="157"/>
      <c r="J2" s="157"/>
      <c r="K2" s="157"/>
      <c r="L2" s="157"/>
      <c r="M2" s="157"/>
      <c r="N2" s="157"/>
      <c r="O2" s="157"/>
      <c r="P2" s="157"/>
    </row>
    <row r="3" spans="1:16" s="59" customFormat="1" ht="21.4" customHeight="1">
      <c r="A3" s="157" t="s">
        <v>95</v>
      </c>
      <c r="B3" s="157"/>
      <c r="C3" s="157"/>
      <c r="D3" s="157"/>
      <c r="E3" s="157"/>
      <c r="F3" s="157"/>
      <c r="G3" s="157"/>
      <c r="H3" s="157"/>
      <c r="I3" s="157"/>
      <c r="J3" s="157"/>
      <c r="K3" s="157"/>
      <c r="L3" s="157"/>
      <c r="M3" s="157"/>
      <c r="N3" s="157"/>
      <c r="O3" s="157"/>
      <c r="P3" s="157"/>
    </row>
    <row r="4" spans="1:16" ht="23.25" customHeight="1">
      <c r="A4" s="60"/>
      <c r="B4" s="61"/>
      <c r="C4" s="157"/>
      <c r="D4" s="157"/>
      <c r="E4" s="157"/>
      <c r="F4" s="157"/>
      <c r="G4" s="158"/>
    </row>
    <row r="5" spans="1:16" ht="15" customHeight="1">
      <c r="I5" s="62"/>
      <c r="J5" s="62"/>
    </row>
    <row r="6" spans="1:16" ht="20.25" customHeight="1">
      <c r="I6" s="63"/>
      <c r="J6" s="64"/>
      <c r="K6" s="65"/>
      <c r="L6" s="65"/>
    </row>
    <row r="7" spans="1:16" ht="20.25" customHeight="1">
      <c r="A7" s="95" t="str">
        <f>'Totales y gasto'!$D$13</f>
        <v>ANDALUCIA</v>
      </c>
      <c r="B7" s="45">
        <f>'Totales y gasto'!$E$13</f>
        <v>66245</v>
      </c>
      <c r="I7" s="66"/>
      <c r="J7" s="67"/>
      <c r="K7" s="67"/>
      <c r="L7" s="67"/>
    </row>
    <row r="8" spans="1:16" ht="20.25" customHeight="1">
      <c r="A8" s="95" t="str">
        <f>'Totales y gasto'!$D$22</f>
        <v>ARAGÓN</v>
      </c>
      <c r="B8" s="45">
        <f>'Totales y gasto'!$E$22</f>
        <v>10496</v>
      </c>
      <c r="I8" s="66"/>
      <c r="J8" s="67"/>
      <c r="K8" s="67"/>
      <c r="L8" s="67"/>
    </row>
    <row r="9" spans="1:16" ht="20.25" customHeight="1">
      <c r="A9" s="95" t="str">
        <f>'Totales y gasto'!$D$26</f>
        <v>ASTURIAS</v>
      </c>
      <c r="B9" s="45">
        <f>'Totales y gasto'!$E$26</f>
        <v>5026</v>
      </c>
      <c r="I9" s="66"/>
      <c r="J9" s="67"/>
      <c r="K9" s="67"/>
      <c r="L9" s="67"/>
    </row>
    <row r="10" spans="1:16" ht="20.25" customHeight="1">
      <c r="A10" s="95" t="str">
        <f>'Totales y gasto'!$D$27</f>
        <v>ILLES BALEARS</v>
      </c>
      <c r="B10" s="45">
        <f>'Totales y gasto'!$E$27</f>
        <v>9836</v>
      </c>
      <c r="I10" s="66"/>
      <c r="J10" s="67"/>
      <c r="K10" s="67"/>
      <c r="L10" s="67"/>
    </row>
    <row r="11" spans="1:16" ht="20.25" customHeight="1">
      <c r="A11" s="95" t="str">
        <f>'Totales y gasto'!$D$28</f>
        <v>CANARIAS</v>
      </c>
      <c r="B11" s="45">
        <f>'Totales y gasto'!$E$28</f>
        <v>12672</v>
      </c>
      <c r="I11" s="66"/>
      <c r="J11" s="67"/>
      <c r="K11" s="67"/>
      <c r="L11" s="67"/>
    </row>
    <row r="12" spans="1:16" ht="20.25" customHeight="1">
      <c r="A12" s="95" t="str">
        <f>'Totales y gasto'!$D$31</f>
        <v>CANTABRIA</v>
      </c>
      <c r="B12" s="45">
        <f>'Totales y gasto'!$E$31</f>
        <v>3403</v>
      </c>
      <c r="I12" s="66"/>
      <c r="J12" s="67"/>
      <c r="K12" s="67"/>
      <c r="L12" s="67"/>
    </row>
    <row r="13" spans="1:16" ht="20.25" customHeight="1">
      <c r="A13" s="95" t="str">
        <f>'Totales y gasto'!$D$32</f>
        <v>CASTILLA Y LEÓN</v>
      </c>
      <c r="B13" s="45">
        <f>'Totales y gasto'!$E$32</f>
        <v>14386</v>
      </c>
      <c r="I13" s="66"/>
      <c r="J13" s="67"/>
      <c r="K13" s="67"/>
      <c r="L13" s="67"/>
    </row>
    <row r="14" spans="1:16" ht="20.25" customHeight="1">
      <c r="A14" s="95" t="str">
        <f>'Totales y gasto'!$D$42</f>
        <v>CASTILLA LA MANCHA</v>
      </c>
      <c r="B14" s="45">
        <f>'Totales y gasto'!$E$42</f>
        <v>15698</v>
      </c>
      <c r="I14" s="66"/>
      <c r="J14" s="67"/>
      <c r="K14" s="67"/>
      <c r="L14" s="67"/>
    </row>
    <row r="15" spans="1:16" ht="20.25" customHeight="1">
      <c r="A15" s="95" t="str">
        <f>'Totales y gasto'!$D$48</f>
        <v>CATALUÑA</v>
      </c>
      <c r="B15" s="45">
        <f>'Totales y gasto'!$E$48</f>
        <v>63015</v>
      </c>
      <c r="I15" s="66"/>
      <c r="J15" s="67"/>
      <c r="K15" s="67"/>
      <c r="L15" s="67"/>
    </row>
    <row r="16" spans="1:16" ht="20.25" customHeight="1">
      <c r="A16" s="95" t="str">
        <f>'Totales y gasto'!$D$53</f>
        <v>COM. VALENCIANA</v>
      </c>
      <c r="B16" s="45">
        <f>'Totales y gasto'!$E$53</f>
        <v>36033</v>
      </c>
      <c r="I16" s="66"/>
      <c r="J16" s="67"/>
      <c r="K16" s="67"/>
      <c r="L16" s="67"/>
    </row>
    <row r="17" spans="1:12" ht="20.25" customHeight="1">
      <c r="A17" s="95" t="str">
        <f>'Totales y gasto'!$D$57</f>
        <v>EXTREMADURA</v>
      </c>
      <c r="B17" s="45">
        <f>'Totales y gasto'!$E$57</f>
        <v>7262</v>
      </c>
      <c r="I17" s="66"/>
      <c r="J17" s="67"/>
      <c r="K17" s="67"/>
      <c r="L17" s="67"/>
    </row>
    <row r="18" spans="1:12" ht="20.25" customHeight="1">
      <c r="A18" s="95" t="str">
        <f>'Totales y gasto'!$D$60</f>
        <v>GALICIA</v>
      </c>
      <c r="B18" s="45">
        <f>'Totales y gasto'!$E$60</f>
        <v>15416</v>
      </c>
      <c r="I18" s="66"/>
      <c r="J18" s="67"/>
      <c r="K18" s="67"/>
      <c r="L18" s="67"/>
    </row>
    <row r="19" spans="1:12" ht="20.25" customHeight="1">
      <c r="A19" s="95" t="str">
        <f>'Totales y gasto'!$D$65</f>
        <v>MADRID</v>
      </c>
      <c r="B19" s="45">
        <f>'Totales y gasto'!$E$65</f>
        <v>59178</v>
      </c>
      <c r="I19" s="66"/>
      <c r="J19" s="67"/>
      <c r="K19" s="67"/>
      <c r="L19" s="67"/>
    </row>
    <row r="20" spans="1:12" ht="20.25" customHeight="1">
      <c r="A20" s="95" t="str">
        <f>'Totales y gasto'!$D$66</f>
        <v>MURCIA</v>
      </c>
      <c r="B20" s="45">
        <f>'Totales y gasto'!$E$66</f>
        <v>13530</v>
      </c>
      <c r="I20" s="66"/>
      <c r="J20" s="67"/>
      <c r="K20" s="67"/>
      <c r="L20" s="67"/>
    </row>
    <row r="21" spans="1:12" ht="20.25" customHeight="1">
      <c r="A21" s="95" t="str">
        <f>'Totales y gasto'!$D$67</f>
        <v>NAVARRA</v>
      </c>
      <c r="B21" s="45">
        <f>'Totales y gasto'!$E$67</f>
        <v>5039</v>
      </c>
      <c r="I21" s="66"/>
      <c r="J21" s="67"/>
      <c r="K21" s="67"/>
      <c r="L21" s="67"/>
    </row>
    <row r="22" spans="1:12" ht="20.25" customHeight="1">
      <c r="A22" s="95" t="str">
        <f>'Totales y gasto'!$D$68</f>
        <v>PAÍS VASCO</v>
      </c>
      <c r="B22" s="45">
        <f>'Totales y gasto'!$E$68</f>
        <v>15434</v>
      </c>
      <c r="I22" s="66"/>
      <c r="J22" s="67"/>
      <c r="K22" s="67"/>
      <c r="L22" s="67"/>
    </row>
    <row r="23" spans="1:12" ht="20.25" customHeight="1">
      <c r="A23" s="95" t="str">
        <f>'Totales y gasto'!$D$72</f>
        <v>LA RIOJA</v>
      </c>
      <c r="B23" s="45">
        <f>'Totales y gasto'!$E$72</f>
        <v>2390</v>
      </c>
      <c r="I23" s="66"/>
      <c r="J23" s="67"/>
      <c r="K23" s="67"/>
      <c r="L23" s="67"/>
    </row>
    <row r="24" spans="1:12" ht="20.25" customHeight="1">
      <c r="A24" s="95" t="str">
        <f>'Totales y gasto'!$D$73</f>
        <v>CEUTA</v>
      </c>
      <c r="B24" s="45">
        <f>'Totales y gasto'!$E$73</f>
        <v>452</v>
      </c>
      <c r="I24" s="66"/>
      <c r="J24" s="67"/>
      <c r="K24" s="67"/>
      <c r="L24" s="67"/>
    </row>
    <row r="25" spans="1:12" ht="20.25" customHeight="1">
      <c r="A25" s="95" t="str">
        <f>'Totales y gasto'!$D$74</f>
        <v>MELILLA</v>
      </c>
      <c r="B25" s="45">
        <f>'Totales y gasto'!$E$74</f>
        <v>601</v>
      </c>
      <c r="I25" s="66"/>
      <c r="J25" s="67"/>
      <c r="K25" s="67"/>
      <c r="L25" s="67"/>
    </row>
    <row r="26" spans="1:12" ht="20.25" customHeight="1">
      <c r="I26" s="68"/>
      <c r="J26" s="69"/>
      <c r="K26" s="69"/>
      <c r="L26" s="69"/>
    </row>
    <row r="27" spans="1:12" ht="20.25" customHeight="1">
      <c r="B27" s="45">
        <f>'Totales y gasto'!$E$75</f>
        <v>356112</v>
      </c>
    </row>
    <row r="28" spans="1:12" ht="20.25" customHeight="1">
      <c r="J28" s="57"/>
      <c r="K28" s="57"/>
      <c r="L28" s="57"/>
    </row>
    <row r="29" spans="1:12" ht="20.25" customHeight="1"/>
    <row r="30" spans="1:12" ht="20.25" customHeight="1"/>
    <row r="31" spans="1:12" ht="20.25" customHeight="1"/>
    <row r="32" spans="1:12" ht="20.25" customHeight="1"/>
    <row r="33" spans="1:16" ht="20.25" customHeight="1"/>
    <row r="36" spans="1:16" s="12" customFormat="1" ht="21.75" customHeight="1">
      <c r="B36" s="70" t="s">
        <v>8</v>
      </c>
      <c r="C36" s="71">
        <f>B27</f>
        <v>356112</v>
      </c>
      <c r="D36" s="11"/>
      <c r="F36" s="11"/>
    </row>
    <row r="37" spans="1:16" ht="19.7" customHeight="1">
      <c r="D37" s="41"/>
      <c r="E37" s="41"/>
      <c r="F37" s="41"/>
      <c r="G37" s="42"/>
    </row>
    <row r="38" spans="1:16" s="59" customFormat="1" ht="19.7" customHeight="1">
      <c r="A38" s="14" t="s">
        <v>96</v>
      </c>
      <c r="B38" s="14"/>
      <c r="C38" s="14"/>
      <c r="D38" s="72"/>
      <c r="E38" s="72"/>
      <c r="F38" s="72"/>
      <c r="G38" s="73"/>
    </row>
    <row r="39" spans="1:16" s="59" customFormat="1" ht="19.7" customHeight="1">
      <c r="A39" s="163"/>
      <c r="B39" s="163"/>
      <c r="C39" s="163"/>
      <c r="D39" s="163"/>
      <c r="E39" s="163"/>
      <c r="F39" s="163"/>
      <c r="G39" s="163"/>
      <c r="H39" s="163"/>
      <c r="I39" s="163"/>
      <c r="J39" s="163"/>
      <c r="K39" s="163"/>
      <c r="L39" s="163"/>
      <c r="M39" s="163"/>
      <c r="N39" s="163"/>
      <c r="O39" s="163"/>
      <c r="P39" s="163"/>
    </row>
    <row r="40" spans="1:16" s="59" customFormat="1" ht="19.7" customHeight="1">
      <c r="A40" s="163"/>
      <c r="B40" s="163"/>
      <c r="C40" s="163"/>
      <c r="D40" s="163"/>
      <c r="E40" s="163"/>
      <c r="F40" s="163"/>
      <c r="G40" s="163"/>
      <c r="H40" s="163"/>
      <c r="I40" s="163"/>
      <c r="J40" s="163"/>
      <c r="K40" s="163"/>
      <c r="L40" s="163"/>
      <c r="M40" s="163"/>
      <c r="N40" s="163"/>
      <c r="O40" s="163"/>
      <c r="P40" s="163"/>
    </row>
    <row r="41" spans="1:16" s="59" customFormat="1" ht="15">
      <c r="A41" s="14"/>
      <c r="B41" s="14"/>
      <c r="C41" s="14"/>
      <c r="D41" s="14"/>
      <c r="E41" s="14"/>
      <c r="F41" s="14"/>
      <c r="G41" s="14"/>
    </row>
    <row r="42" spans="1:16" ht="19.7" customHeight="1">
      <c r="A42" s="164"/>
      <c r="B42" s="164"/>
      <c r="C42" s="164"/>
      <c r="D42" s="164"/>
      <c r="E42" s="164"/>
      <c r="F42" s="164"/>
      <c r="G42" s="44"/>
    </row>
    <row r="43" spans="1:16" ht="19.7" customHeight="1">
      <c r="A43" s="164"/>
      <c r="B43" s="164"/>
      <c r="C43" s="164"/>
      <c r="D43" s="164"/>
      <c r="E43" s="164"/>
      <c r="F43" s="164"/>
      <c r="G43" s="44"/>
    </row>
    <row r="159" spans="3:3" ht="42">
      <c r="C159" s="74"/>
    </row>
  </sheetData>
  <mergeCells count="6">
    <mergeCell ref="A1:P1"/>
    <mergeCell ref="A2:P2"/>
    <mergeCell ref="A3:P3"/>
    <mergeCell ref="A39:P40"/>
    <mergeCell ref="A42:F43"/>
    <mergeCell ref="C4:G4"/>
  </mergeCells>
  <conditionalFormatting sqref="J28:L28">
    <cfRule type="cellIs" dxfId="1"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133A-FD88-4B2B-890F-A015D6D1F20E}">
  <sheetPr>
    <pageSetUpPr fitToPage="1"/>
  </sheetPr>
  <dimension ref="A1:AP89"/>
  <sheetViews>
    <sheetView showGridLines="0" topLeftCell="A4" zoomScaleNormal="100" workbookViewId="0">
      <pane xSplit="4" ySplit="6" topLeftCell="E11" activePane="bottomRight" state="frozen"/>
      <selection activeCell="B4" sqref="B4"/>
      <selection pane="topRight" activeCell="E4" sqref="E4"/>
      <selection pane="bottomLeft" activeCell="B10" sqref="B10"/>
      <selection pane="bottomRight" activeCell="B4" sqref="A1:B1048576"/>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2" style="11" customWidth="1"/>
    <col min="26" max="31" width="13.7109375" style="11" customWidth="1"/>
    <col min="32" max="32" width="14" style="11" customWidth="1"/>
    <col min="33" max="34" width="11.42578125" style="11"/>
    <col min="35" max="35" width="11.42578125" style="11" customWidth="1"/>
    <col min="36" max="16384" width="11.42578125" style="11"/>
  </cols>
  <sheetData>
    <row r="1" spans="1:42" ht="15.75" hidden="1" customHeight="1"/>
    <row r="2" spans="1:42" ht="15.75" hidden="1" customHeight="1"/>
    <row r="3" spans="1:42" hidden="1"/>
    <row r="4" spans="1:42" s="49" customFormat="1" ht="18.95" customHeight="1">
      <c r="C4" s="166" t="s">
        <v>97</v>
      </c>
      <c r="D4" s="166"/>
      <c r="E4" s="166"/>
      <c r="F4" s="166"/>
      <c r="G4" s="166"/>
      <c r="H4" s="166"/>
      <c r="I4" s="166"/>
      <c r="J4" s="166"/>
      <c r="K4" s="50"/>
      <c r="L4" s="50"/>
      <c r="M4" s="50"/>
      <c r="N4" s="50"/>
      <c r="O4" s="50"/>
      <c r="P4" s="50"/>
      <c r="Q4" s="50"/>
      <c r="R4" s="50"/>
      <c r="S4" s="50"/>
      <c r="T4" s="50"/>
      <c r="U4" s="50"/>
      <c r="V4" s="50"/>
      <c r="W4" s="50"/>
      <c r="X4" s="50"/>
      <c r="Y4" s="50"/>
      <c r="Z4" s="50"/>
      <c r="AA4" s="50"/>
      <c r="AB4" s="50"/>
      <c r="AC4" s="50"/>
      <c r="AD4" s="50"/>
      <c r="AE4" s="50"/>
    </row>
    <row r="5" spans="1:42" s="49" customFormat="1" ht="19.7" customHeight="1">
      <c r="C5" s="167" t="s">
        <v>104</v>
      </c>
      <c r="D5" s="167"/>
      <c r="E5" s="167"/>
      <c r="F5" s="167"/>
      <c r="G5" s="167"/>
      <c r="H5" s="167"/>
      <c r="I5" s="167"/>
      <c r="J5" s="167"/>
      <c r="K5" s="51"/>
      <c r="L5" s="51"/>
      <c r="M5" s="51"/>
      <c r="N5" s="51"/>
      <c r="O5" s="51"/>
      <c r="P5" s="51"/>
      <c r="Q5" s="51"/>
      <c r="R5" s="51"/>
      <c r="S5" s="51"/>
      <c r="T5" s="51"/>
      <c r="U5" s="51"/>
      <c r="V5" s="51"/>
      <c r="W5" s="51"/>
      <c r="X5" s="51"/>
      <c r="Y5" s="51"/>
      <c r="Z5" s="51"/>
      <c r="AA5" s="51"/>
      <c r="AB5" s="51"/>
      <c r="AC5" s="51"/>
      <c r="AD5" s="51"/>
      <c r="AE5" s="51"/>
    </row>
    <row r="6" spans="1:42" s="49" customFormat="1" ht="19.7" customHeight="1">
      <c r="C6" s="136" t="s">
        <v>112</v>
      </c>
      <c r="D6" s="133"/>
      <c r="E6" s="133"/>
      <c r="F6" s="133"/>
      <c r="G6" s="133"/>
      <c r="H6" s="133"/>
      <c r="I6" s="133"/>
      <c r="J6" s="133"/>
      <c r="K6" s="51"/>
      <c r="L6" s="133"/>
      <c r="M6" s="133"/>
      <c r="N6" s="133"/>
      <c r="O6" s="133"/>
      <c r="P6" s="133"/>
      <c r="Q6" s="133"/>
      <c r="R6" s="51"/>
      <c r="S6" s="133"/>
      <c r="T6" s="133"/>
      <c r="U6" s="133"/>
      <c r="V6" s="133"/>
      <c r="W6" s="133"/>
      <c r="X6" s="133"/>
      <c r="Y6" s="51"/>
      <c r="Z6" s="133"/>
      <c r="AA6" s="133"/>
      <c r="AB6" s="133"/>
      <c r="AC6" s="133"/>
      <c r="AD6" s="133"/>
      <c r="AE6" s="133"/>
    </row>
    <row r="7" spans="1:42" s="135" customFormat="1" ht="30.75" customHeight="1">
      <c r="C7" s="168" t="s">
        <v>103</v>
      </c>
      <c r="D7" s="168"/>
      <c r="E7" s="168"/>
      <c r="F7" s="168"/>
      <c r="G7" s="168"/>
      <c r="H7" s="168"/>
      <c r="I7" s="168"/>
      <c r="J7" s="168"/>
      <c r="K7" s="50"/>
      <c r="L7" s="165" t="s">
        <v>107</v>
      </c>
      <c r="M7" s="165"/>
      <c r="N7" s="165"/>
      <c r="O7" s="165"/>
      <c r="P7" s="165"/>
      <c r="Q7" s="165"/>
      <c r="R7" s="50"/>
      <c r="S7" s="165" t="s">
        <v>106</v>
      </c>
      <c r="T7" s="165"/>
      <c r="U7" s="165"/>
      <c r="V7" s="165"/>
      <c r="W7" s="165"/>
      <c r="X7" s="165"/>
      <c r="Y7" s="50"/>
      <c r="Z7" s="165" t="s">
        <v>109</v>
      </c>
      <c r="AA7" s="165"/>
      <c r="AB7" s="165"/>
      <c r="AC7" s="165"/>
      <c r="AD7" s="165"/>
      <c r="AE7" s="165"/>
    </row>
    <row r="8" spans="1:42" s="23" customFormat="1" ht="46.5" customHeight="1">
      <c r="C8" s="177" t="s">
        <v>67</v>
      </c>
      <c r="D8" s="178" t="s">
        <v>71</v>
      </c>
      <c r="E8" s="175" t="s">
        <v>99</v>
      </c>
      <c r="F8" s="176"/>
      <c r="G8" s="169" t="s">
        <v>100</v>
      </c>
      <c r="H8" s="170"/>
      <c r="I8" s="162" t="s">
        <v>102</v>
      </c>
      <c r="J8" s="171"/>
      <c r="L8" s="175" t="s">
        <v>99</v>
      </c>
      <c r="M8" s="176"/>
      <c r="N8" s="169" t="s">
        <v>100</v>
      </c>
      <c r="O8" s="170"/>
      <c r="P8" s="162" t="s">
        <v>102</v>
      </c>
      <c r="Q8" s="171"/>
      <c r="S8" s="175" t="s">
        <v>99</v>
      </c>
      <c r="T8" s="176"/>
      <c r="U8" s="169" t="s">
        <v>100</v>
      </c>
      <c r="V8" s="170"/>
      <c r="W8" s="162" t="s">
        <v>102</v>
      </c>
      <c r="X8" s="171"/>
      <c r="Z8" s="175" t="s">
        <v>99</v>
      </c>
      <c r="AA8" s="176"/>
      <c r="AB8" s="169" t="s">
        <v>100</v>
      </c>
      <c r="AC8" s="170"/>
      <c r="AD8" s="162" t="s">
        <v>102</v>
      </c>
      <c r="AE8" s="171"/>
    </row>
    <row r="9" spans="1:42" s="52" customFormat="1" ht="60" customHeight="1">
      <c r="C9" s="177"/>
      <c r="D9" s="179"/>
      <c r="E9" s="148" t="s">
        <v>98</v>
      </c>
      <c r="F9" s="148" t="s">
        <v>101</v>
      </c>
      <c r="G9" s="142" t="s">
        <v>98</v>
      </c>
      <c r="H9" s="142" t="s">
        <v>101</v>
      </c>
      <c r="I9" s="132" t="s">
        <v>98</v>
      </c>
      <c r="J9" s="132" t="s">
        <v>101</v>
      </c>
      <c r="L9" s="148" t="s">
        <v>98</v>
      </c>
      <c r="M9" s="148" t="s">
        <v>101</v>
      </c>
      <c r="N9" s="142" t="s">
        <v>98</v>
      </c>
      <c r="O9" s="142" t="s">
        <v>101</v>
      </c>
      <c r="P9" s="132" t="s">
        <v>98</v>
      </c>
      <c r="Q9" s="132" t="s">
        <v>101</v>
      </c>
      <c r="S9" s="148" t="s">
        <v>98</v>
      </c>
      <c r="T9" s="148" t="s">
        <v>101</v>
      </c>
      <c r="U9" s="142" t="s">
        <v>98</v>
      </c>
      <c r="V9" s="142" t="s">
        <v>101</v>
      </c>
      <c r="W9" s="132" t="s">
        <v>98</v>
      </c>
      <c r="X9" s="132" t="s">
        <v>101</v>
      </c>
      <c r="Z9" s="148" t="s">
        <v>98</v>
      </c>
      <c r="AA9" s="148" t="s">
        <v>101</v>
      </c>
      <c r="AB9" s="142" t="s">
        <v>98</v>
      </c>
      <c r="AC9" s="142" t="s">
        <v>101</v>
      </c>
      <c r="AD9" s="132" t="s">
        <v>98</v>
      </c>
      <c r="AE9" s="132" t="s">
        <v>101</v>
      </c>
    </row>
    <row r="10" spans="1:42" ht="24" customHeight="1">
      <c r="A10" s="52"/>
      <c r="B10" s="52"/>
      <c r="C10" s="147"/>
      <c r="D10" s="146" t="s">
        <v>8</v>
      </c>
      <c r="E10" s="140">
        <v>343421</v>
      </c>
      <c r="F10" s="141">
        <v>110.75518969428195</v>
      </c>
      <c r="G10" s="143">
        <v>162060</v>
      </c>
      <c r="H10" s="144">
        <v>112.68038997902012</v>
      </c>
      <c r="I10" s="98">
        <v>181361</v>
      </c>
      <c r="J10" s="112">
        <v>109.03487519367449</v>
      </c>
      <c r="K10" s="35"/>
      <c r="L10" s="140">
        <v>160646</v>
      </c>
      <c r="M10" s="141">
        <v>112.69128394108786</v>
      </c>
      <c r="N10" s="143">
        <v>160341</v>
      </c>
      <c r="O10" s="144">
        <v>112.69672136259597</v>
      </c>
      <c r="P10" s="98">
        <v>305</v>
      </c>
      <c r="Q10" s="112">
        <v>109.83278688524589</v>
      </c>
      <c r="R10" s="35"/>
      <c r="S10" s="140">
        <v>182775</v>
      </c>
      <c r="T10" s="141">
        <v>109.05350294077418</v>
      </c>
      <c r="U10" s="143">
        <v>1719</v>
      </c>
      <c r="V10" s="144">
        <v>111.15706806282722</v>
      </c>
      <c r="W10" s="98">
        <v>181056</v>
      </c>
      <c r="X10" s="112">
        <v>109.0335310622128</v>
      </c>
      <c r="Y10" s="35"/>
      <c r="Z10" s="140">
        <v>4691</v>
      </c>
      <c r="AA10" s="141">
        <v>125.15497761671286</v>
      </c>
      <c r="AB10" s="143">
        <v>3823</v>
      </c>
      <c r="AC10" s="144">
        <v>128.63091812712528</v>
      </c>
      <c r="AD10" s="98">
        <v>868</v>
      </c>
      <c r="AE10" s="112">
        <v>109.84562211981567</v>
      </c>
      <c r="AF10" s="53"/>
      <c r="AG10" s="53"/>
      <c r="AH10" s="53"/>
      <c r="AI10" s="53"/>
      <c r="AJ10" s="53"/>
      <c r="AK10" s="53"/>
      <c r="AL10" s="53"/>
      <c r="AM10" s="53"/>
      <c r="AN10" s="53"/>
      <c r="AO10" s="90"/>
      <c r="AP10" s="91"/>
    </row>
    <row r="11" spans="1:42" s="23" customFormat="1" ht="15.75" customHeight="1">
      <c r="A11" s="52"/>
      <c r="B11" s="52"/>
      <c r="C11" s="145"/>
      <c r="D11" s="146" t="s">
        <v>81</v>
      </c>
      <c r="E11" s="140">
        <v>63799</v>
      </c>
      <c r="F11" s="141">
        <v>110.83473095189579</v>
      </c>
      <c r="G11" s="143">
        <v>30227</v>
      </c>
      <c r="H11" s="144">
        <v>112.57140966685414</v>
      </c>
      <c r="I11" s="98">
        <v>33572</v>
      </c>
      <c r="J11" s="112">
        <v>109.27108900274038</v>
      </c>
      <c r="K11" s="35"/>
      <c r="L11" s="140">
        <v>30021</v>
      </c>
      <c r="M11" s="141">
        <v>112.583091835715</v>
      </c>
      <c r="N11" s="143">
        <v>29964</v>
      </c>
      <c r="O11" s="144">
        <v>112.58967427579762</v>
      </c>
      <c r="P11" s="98">
        <v>57</v>
      </c>
      <c r="Q11" s="112">
        <v>109.12280701754386</v>
      </c>
      <c r="R11" s="35"/>
      <c r="S11" s="140">
        <v>33778</v>
      </c>
      <c r="T11" s="141">
        <v>109.2808336787258</v>
      </c>
      <c r="U11" s="143">
        <v>263</v>
      </c>
      <c r="V11" s="144">
        <v>110.49049429657795</v>
      </c>
      <c r="W11" s="98">
        <v>33515</v>
      </c>
      <c r="X11" s="112">
        <v>109.27134119051171</v>
      </c>
      <c r="Y11" s="35"/>
      <c r="Z11" s="140">
        <v>498</v>
      </c>
      <c r="AA11" s="141">
        <v>127.14859437751004</v>
      </c>
      <c r="AB11" s="143">
        <v>469</v>
      </c>
      <c r="AC11" s="144">
        <v>127.92963752665246</v>
      </c>
      <c r="AD11" s="98">
        <v>29</v>
      </c>
      <c r="AE11" s="112">
        <v>114.51724137931035</v>
      </c>
      <c r="AF11" s="53"/>
      <c r="AG11" s="53"/>
      <c r="AH11" s="53"/>
      <c r="AI11" s="53"/>
      <c r="AJ11" s="53"/>
      <c r="AK11" s="53"/>
      <c r="AL11" s="53"/>
      <c r="AM11" s="53"/>
      <c r="AN11" s="53"/>
    </row>
    <row r="12" spans="1:42" ht="15.75">
      <c r="A12" s="52"/>
      <c r="B12" s="52"/>
      <c r="C12" s="100">
        <v>4</v>
      </c>
      <c r="D12" s="113" t="s">
        <v>9</v>
      </c>
      <c r="E12" s="114">
        <v>7524</v>
      </c>
      <c r="F12" s="115">
        <v>110.50039872408293</v>
      </c>
      <c r="G12" s="114">
        <v>3130</v>
      </c>
      <c r="H12" s="115">
        <v>112.16677316293929</v>
      </c>
      <c r="I12" s="114">
        <v>4394</v>
      </c>
      <c r="J12" s="115">
        <v>109.31338188438779</v>
      </c>
      <c r="K12" s="45"/>
      <c r="L12" s="114">
        <v>3109</v>
      </c>
      <c r="M12" s="115">
        <v>112.1752975233194</v>
      </c>
      <c r="N12" s="114">
        <v>3104</v>
      </c>
      <c r="O12" s="115">
        <v>112.17557989690722</v>
      </c>
      <c r="P12" s="114">
        <v>5</v>
      </c>
      <c r="Q12" s="115">
        <v>112</v>
      </c>
      <c r="R12" s="45"/>
      <c r="S12" s="114">
        <v>4415</v>
      </c>
      <c r="T12" s="115">
        <v>109.32095130237826</v>
      </c>
      <c r="U12" s="114">
        <v>26</v>
      </c>
      <c r="V12" s="115">
        <v>111.11538461538461</v>
      </c>
      <c r="W12" s="114">
        <v>4389</v>
      </c>
      <c r="X12" s="115">
        <v>109.31032125768968</v>
      </c>
      <c r="Y12" s="45"/>
      <c r="Z12" s="114">
        <v>37</v>
      </c>
      <c r="AA12" s="115">
        <v>119.89189189189189</v>
      </c>
      <c r="AB12" s="114">
        <v>36</v>
      </c>
      <c r="AC12" s="115">
        <v>120.11111111111111</v>
      </c>
      <c r="AD12" s="114">
        <v>1</v>
      </c>
      <c r="AE12" s="115">
        <v>112</v>
      </c>
      <c r="AF12" s="53"/>
      <c r="AG12" s="53"/>
      <c r="AH12" s="53"/>
      <c r="AI12" s="53"/>
      <c r="AJ12" s="53"/>
      <c r="AK12" s="53"/>
      <c r="AL12" s="53"/>
      <c r="AM12" s="53"/>
      <c r="AN12" s="53"/>
    </row>
    <row r="13" spans="1:42" ht="15.75">
      <c r="A13" s="52"/>
      <c r="B13" s="52"/>
      <c r="C13" s="100">
        <v>11</v>
      </c>
      <c r="D13" s="113" t="s">
        <v>10</v>
      </c>
      <c r="E13" s="114">
        <v>7381</v>
      </c>
      <c r="F13" s="115">
        <v>110.76805310933477</v>
      </c>
      <c r="G13" s="114">
        <v>3620</v>
      </c>
      <c r="H13" s="115">
        <v>112.38259668508287</v>
      </c>
      <c r="I13" s="114">
        <v>3761</v>
      </c>
      <c r="J13" s="115">
        <v>109.21403881946291</v>
      </c>
      <c r="K13" s="45"/>
      <c r="L13" s="114">
        <v>3596</v>
      </c>
      <c r="M13" s="115">
        <v>112.38709677419355</v>
      </c>
      <c r="N13" s="114">
        <v>3593</v>
      </c>
      <c r="O13" s="115">
        <v>112.38741998330086</v>
      </c>
      <c r="P13" s="114">
        <v>3</v>
      </c>
      <c r="Q13" s="115">
        <v>112</v>
      </c>
      <c r="R13" s="45"/>
      <c r="S13" s="114">
        <v>3785</v>
      </c>
      <c r="T13" s="115">
        <v>109.22985468956406</v>
      </c>
      <c r="U13" s="114">
        <v>27</v>
      </c>
      <c r="V13" s="115">
        <v>111.74074074074075</v>
      </c>
      <c r="W13" s="114">
        <v>3758</v>
      </c>
      <c r="X13" s="115">
        <v>109.21181479510378</v>
      </c>
      <c r="Y13" s="45"/>
      <c r="Z13" s="114">
        <v>77</v>
      </c>
      <c r="AA13" s="115">
        <v>122.64935064935065</v>
      </c>
      <c r="AB13" s="114">
        <v>71</v>
      </c>
      <c r="AC13" s="115">
        <v>122.56338028169014</v>
      </c>
      <c r="AD13" s="114">
        <v>6</v>
      </c>
      <c r="AE13" s="115">
        <v>123.66666666666667</v>
      </c>
      <c r="AF13" s="53"/>
      <c r="AG13" s="53"/>
      <c r="AH13" s="53"/>
      <c r="AI13" s="53"/>
      <c r="AJ13" s="53"/>
      <c r="AK13" s="53"/>
      <c r="AL13" s="53"/>
      <c r="AM13" s="53"/>
      <c r="AN13" s="53"/>
    </row>
    <row r="14" spans="1:42" ht="15.75">
      <c r="A14" s="52"/>
      <c r="B14" s="52"/>
      <c r="C14" s="100">
        <v>14</v>
      </c>
      <c r="D14" s="113" t="s">
        <v>11</v>
      </c>
      <c r="E14" s="114">
        <v>6056</v>
      </c>
      <c r="F14" s="115">
        <v>110.9507926023778</v>
      </c>
      <c r="G14" s="114">
        <v>2906</v>
      </c>
      <c r="H14" s="115">
        <v>112.72401927047488</v>
      </c>
      <c r="I14" s="114">
        <v>3150</v>
      </c>
      <c r="J14" s="115">
        <v>109.31492063492064</v>
      </c>
      <c r="K14" s="45"/>
      <c r="L14" s="114">
        <v>2884</v>
      </c>
      <c r="M14" s="115">
        <v>112.77808599167822</v>
      </c>
      <c r="N14" s="114">
        <v>2882</v>
      </c>
      <c r="O14" s="115">
        <v>112.77862595419847</v>
      </c>
      <c r="P14" s="114">
        <v>2</v>
      </c>
      <c r="Q14" s="115">
        <v>112</v>
      </c>
      <c r="R14" s="45"/>
      <c r="S14" s="114">
        <v>3172</v>
      </c>
      <c r="T14" s="115">
        <v>109.28940731399747</v>
      </c>
      <c r="U14" s="114">
        <v>24</v>
      </c>
      <c r="V14" s="115">
        <v>106.16666666666667</v>
      </c>
      <c r="W14" s="114">
        <v>3148</v>
      </c>
      <c r="X14" s="115">
        <v>109.31321473951715</v>
      </c>
      <c r="Y14" s="45"/>
      <c r="Z14" s="114">
        <v>29</v>
      </c>
      <c r="AA14" s="115">
        <v>116.58620689655173</v>
      </c>
      <c r="AB14" s="114">
        <v>26</v>
      </c>
      <c r="AC14" s="115">
        <v>117.38461538461539</v>
      </c>
      <c r="AD14" s="114">
        <v>3</v>
      </c>
      <c r="AE14" s="115">
        <v>109.66666666666667</v>
      </c>
      <c r="AF14" s="53"/>
      <c r="AG14" s="53"/>
      <c r="AH14" s="53"/>
      <c r="AI14" s="53"/>
      <c r="AJ14" s="53"/>
      <c r="AK14" s="53"/>
      <c r="AL14" s="53"/>
      <c r="AM14" s="53"/>
      <c r="AN14" s="53"/>
      <c r="AO14" s="88"/>
      <c r="AP14" s="89"/>
    </row>
    <row r="15" spans="1:42" ht="15.75">
      <c r="A15" s="52"/>
      <c r="B15" s="52"/>
      <c r="C15" s="100">
        <v>18</v>
      </c>
      <c r="D15" s="113" t="s">
        <v>12</v>
      </c>
      <c r="E15" s="114">
        <v>6847</v>
      </c>
      <c r="F15" s="115">
        <v>110.44880969767782</v>
      </c>
      <c r="G15" s="114">
        <v>3253</v>
      </c>
      <c r="H15" s="115">
        <v>112.6123578235475</v>
      </c>
      <c r="I15" s="114">
        <v>3594</v>
      </c>
      <c r="J15" s="115">
        <v>108.49053978853645</v>
      </c>
      <c r="K15" s="45"/>
      <c r="L15" s="114">
        <v>3225</v>
      </c>
      <c r="M15" s="115">
        <v>112.63844961240311</v>
      </c>
      <c r="N15" s="114">
        <v>3224</v>
      </c>
      <c r="O15" s="115">
        <v>112.6386476426799</v>
      </c>
      <c r="P15" s="114">
        <v>1</v>
      </c>
      <c r="Q15" s="115">
        <v>112</v>
      </c>
      <c r="R15" s="45"/>
      <c r="S15" s="114">
        <v>3622</v>
      </c>
      <c r="T15" s="115">
        <v>108.49917172832689</v>
      </c>
      <c r="U15" s="114">
        <v>29</v>
      </c>
      <c r="V15" s="115">
        <v>109.68965517241379</v>
      </c>
      <c r="W15" s="114">
        <v>3593</v>
      </c>
      <c r="X15" s="115">
        <v>108.48956303924297</v>
      </c>
      <c r="Y15" s="45"/>
      <c r="Z15" s="114">
        <v>49</v>
      </c>
      <c r="AA15" s="115">
        <v>126.51020408163265</v>
      </c>
      <c r="AB15" s="114">
        <v>47</v>
      </c>
      <c r="AC15" s="115">
        <v>127.12765957446808</v>
      </c>
      <c r="AD15" s="114">
        <v>2</v>
      </c>
      <c r="AE15" s="115">
        <v>112</v>
      </c>
      <c r="AF15" s="53"/>
      <c r="AG15" s="53"/>
      <c r="AH15" s="53"/>
      <c r="AI15" s="53"/>
      <c r="AJ15" s="53"/>
      <c r="AK15" s="53"/>
      <c r="AL15" s="53"/>
      <c r="AM15" s="53"/>
      <c r="AN15" s="53"/>
      <c r="AO15" s="90"/>
      <c r="AP15" s="91"/>
    </row>
    <row r="16" spans="1:42" ht="15.75">
      <c r="A16" s="52"/>
      <c r="B16" s="52"/>
      <c r="C16" s="100">
        <v>21</v>
      </c>
      <c r="D16" s="113" t="s">
        <v>13</v>
      </c>
      <c r="E16" s="114">
        <v>4313</v>
      </c>
      <c r="F16" s="115">
        <v>111.38812891258985</v>
      </c>
      <c r="G16" s="114">
        <v>1962</v>
      </c>
      <c r="H16" s="115">
        <v>112.59531090723752</v>
      </c>
      <c r="I16" s="114">
        <v>2351</v>
      </c>
      <c r="J16" s="115">
        <v>110.3806890684815</v>
      </c>
      <c r="K16" s="45"/>
      <c r="L16" s="114">
        <v>1957</v>
      </c>
      <c r="M16" s="115">
        <v>112.59683188553909</v>
      </c>
      <c r="N16" s="114">
        <v>1952</v>
      </c>
      <c r="O16" s="115">
        <v>112.59836065573771</v>
      </c>
      <c r="P16" s="114">
        <v>5</v>
      </c>
      <c r="Q16" s="115">
        <v>112</v>
      </c>
      <c r="R16" s="45"/>
      <c r="S16" s="114">
        <v>2356</v>
      </c>
      <c r="T16" s="115">
        <v>110.38412563667232</v>
      </c>
      <c r="U16" s="114">
        <v>10</v>
      </c>
      <c r="V16" s="115">
        <v>112</v>
      </c>
      <c r="W16" s="114">
        <v>2346</v>
      </c>
      <c r="X16" s="115">
        <v>110.3772378516624</v>
      </c>
      <c r="Y16" s="45"/>
      <c r="Z16" s="114">
        <v>21</v>
      </c>
      <c r="AA16" s="115">
        <v>133.85714285714286</v>
      </c>
      <c r="AB16" s="114">
        <v>21</v>
      </c>
      <c r="AC16" s="115">
        <v>133.85714285714286</v>
      </c>
      <c r="AD16" s="114">
        <v>0</v>
      </c>
      <c r="AE16" s="115" t="s">
        <v>108</v>
      </c>
      <c r="AF16" s="53"/>
      <c r="AG16" s="53"/>
      <c r="AH16" s="53"/>
      <c r="AI16" s="53"/>
      <c r="AJ16" s="53"/>
      <c r="AK16" s="53"/>
      <c r="AL16" s="53"/>
      <c r="AM16" s="53"/>
      <c r="AN16" s="53"/>
      <c r="AO16" s="90"/>
      <c r="AP16" s="91"/>
    </row>
    <row r="17" spans="1:42" ht="15.75">
      <c r="A17" s="52"/>
      <c r="B17" s="52"/>
      <c r="C17" s="100">
        <v>23</v>
      </c>
      <c r="D17" s="113" t="s">
        <v>14</v>
      </c>
      <c r="E17" s="114">
        <v>4749</v>
      </c>
      <c r="F17" s="115">
        <v>110.57001473994525</v>
      </c>
      <c r="G17" s="114">
        <v>2164</v>
      </c>
      <c r="H17" s="115">
        <v>112.62338262476895</v>
      </c>
      <c r="I17" s="114">
        <v>2585</v>
      </c>
      <c r="J17" s="115">
        <v>108.85106382978724</v>
      </c>
      <c r="K17" s="45"/>
      <c r="L17" s="114">
        <v>2159</v>
      </c>
      <c r="M17" s="115">
        <v>112.50671607225567</v>
      </c>
      <c r="N17" s="114">
        <v>2147</v>
      </c>
      <c r="O17" s="115">
        <v>112.59897531439218</v>
      </c>
      <c r="P17" s="114">
        <v>12</v>
      </c>
      <c r="Q17" s="115">
        <v>96</v>
      </c>
      <c r="R17" s="45"/>
      <c r="S17" s="114">
        <v>2590</v>
      </c>
      <c r="T17" s="115">
        <v>108.95559845559846</v>
      </c>
      <c r="U17" s="114">
        <v>17</v>
      </c>
      <c r="V17" s="115">
        <v>115.70588235294117</v>
      </c>
      <c r="W17" s="114">
        <v>2573</v>
      </c>
      <c r="X17" s="115">
        <v>108.91099883404586</v>
      </c>
      <c r="Y17" s="45"/>
      <c r="Z17" s="114">
        <v>18</v>
      </c>
      <c r="AA17" s="115">
        <v>130.66666666666666</v>
      </c>
      <c r="AB17" s="114">
        <v>17</v>
      </c>
      <c r="AC17" s="115">
        <v>131.76470588235293</v>
      </c>
      <c r="AD17" s="114">
        <v>1</v>
      </c>
      <c r="AE17" s="115">
        <v>112</v>
      </c>
      <c r="AF17" s="53"/>
      <c r="AG17" s="53"/>
      <c r="AH17" s="53"/>
      <c r="AI17" s="53"/>
      <c r="AJ17" s="53"/>
      <c r="AK17" s="53"/>
      <c r="AL17" s="53"/>
      <c r="AM17" s="53"/>
      <c r="AN17" s="53"/>
      <c r="AO17" s="90"/>
      <c r="AP17" s="91"/>
    </row>
    <row r="18" spans="1:42" ht="15.75">
      <c r="A18" s="52"/>
      <c r="B18" s="52"/>
      <c r="C18" s="100">
        <v>29</v>
      </c>
      <c r="D18" s="113" t="s">
        <v>15</v>
      </c>
      <c r="E18" s="114">
        <v>11537</v>
      </c>
      <c r="F18" s="115">
        <v>110.63101326167981</v>
      </c>
      <c r="G18" s="114">
        <v>5642</v>
      </c>
      <c r="H18" s="115">
        <v>112.67334278624601</v>
      </c>
      <c r="I18" s="114">
        <v>5895</v>
      </c>
      <c r="J18" s="115">
        <v>108.6763358778626</v>
      </c>
      <c r="K18" s="45"/>
      <c r="L18" s="114">
        <v>5606</v>
      </c>
      <c r="M18" s="115">
        <v>112.67731002497324</v>
      </c>
      <c r="N18" s="114">
        <v>5587</v>
      </c>
      <c r="O18" s="115">
        <v>112.67585466260962</v>
      </c>
      <c r="P18" s="114">
        <v>19</v>
      </c>
      <c r="Q18" s="115">
        <v>113.10526315789474</v>
      </c>
      <c r="R18" s="45"/>
      <c r="S18" s="114">
        <v>5931</v>
      </c>
      <c r="T18" s="115">
        <v>108.6968470746923</v>
      </c>
      <c r="U18" s="114">
        <v>55</v>
      </c>
      <c r="V18" s="115">
        <v>112.41818181818182</v>
      </c>
      <c r="W18" s="114">
        <v>5876</v>
      </c>
      <c r="X18" s="115">
        <v>108.66201497617426</v>
      </c>
      <c r="Y18" s="45"/>
      <c r="Z18" s="114">
        <v>129</v>
      </c>
      <c r="AA18" s="115">
        <v>133.89922480620154</v>
      </c>
      <c r="AB18" s="114">
        <v>115</v>
      </c>
      <c r="AC18" s="115">
        <v>137.08695652173913</v>
      </c>
      <c r="AD18" s="114">
        <v>14</v>
      </c>
      <c r="AE18" s="115">
        <v>107.71428571428571</v>
      </c>
      <c r="AF18" s="53"/>
      <c r="AG18" s="53"/>
      <c r="AH18" s="53"/>
      <c r="AI18" s="53"/>
      <c r="AJ18" s="53"/>
      <c r="AK18" s="53"/>
      <c r="AL18" s="53"/>
      <c r="AM18" s="53"/>
      <c r="AN18" s="53"/>
      <c r="AO18" s="90"/>
      <c r="AP18" s="91"/>
    </row>
    <row r="19" spans="1:42" ht="15.75">
      <c r="A19" s="52"/>
      <c r="B19" s="52"/>
      <c r="C19" s="100">
        <v>41</v>
      </c>
      <c r="D19" s="113" t="s">
        <v>16</v>
      </c>
      <c r="E19" s="114">
        <v>15392</v>
      </c>
      <c r="F19" s="115">
        <v>111.23544698544698</v>
      </c>
      <c r="G19" s="114">
        <v>7550</v>
      </c>
      <c r="H19" s="115">
        <v>112.65602649006622</v>
      </c>
      <c r="I19" s="114">
        <v>7842</v>
      </c>
      <c r="J19" s="115">
        <v>109.86776332568222</v>
      </c>
      <c r="K19" s="45"/>
      <c r="L19" s="114">
        <v>7485</v>
      </c>
      <c r="M19" s="115">
        <v>112.69552438209753</v>
      </c>
      <c r="N19" s="114">
        <v>7475</v>
      </c>
      <c r="O19" s="115">
        <v>112.69551839464883</v>
      </c>
      <c r="P19" s="114">
        <v>10</v>
      </c>
      <c r="Q19" s="115">
        <v>112.7</v>
      </c>
      <c r="R19" s="45"/>
      <c r="S19" s="114">
        <v>7907</v>
      </c>
      <c r="T19" s="115">
        <v>109.85329454913368</v>
      </c>
      <c r="U19" s="114">
        <v>75</v>
      </c>
      <c r="V19" s="115">
        <v>108.72</v>
      </c>
      <c r="W19" s="114">
        <v>7832</v>
      </c>
      <c r="X19" s="115">
        <v>109.86414708886619</v>
      </c>
      <c r="Y19" s="45"/>
      <c r="Z19" s="114">
        <v>138</v>
      </c>
      <c r="AA19" s="115">
        <v>126.26086956521739</v>
      </c>
      <c r="AB19" s="114">
        <v>136</v>
      </c>
      <c r="AC19" s="115">
        <v>125.95588235294117</v>
      </c>
      <c r="AD19" s="114">
        <v>2</v>
      </c>
      <c r="AE19" s="115">
        <v>147</v>
      </c>
      <c r="AF19" s="53"/>
      <c r="AG19" s="53"/>
      <c r="AH19" s="53"/>
      <c r="AI19" s="53"/>
      <c r="AJ19" s="53"/>
      <c r="AK19" s="53"/>
      <c r="AL19" s="53"/>
      <c r="AM19" s="53"/>
      <c r="AN19" s="53"/>
      <c r="AO19" s="90"/>
      <c r="AP19" s="91"/>
    </row>
    <row r="20" spans="1:42" s="23" customFormat="1" ht="15.75">
      <c r="A20" s="52"/>
      <c r="B20" s="52"/>
      <c r="C20" s="147"/>
      <c r="D20" s="146" t="s">
        <v>82</v>
      </c>
      <c r="E20" s="140">
        <v>9838</v>
      </c>
      <c r="F20" s="141">
        <v>110.7699735718642</v>
      </c>
      <c r="G20" s="143">
        <v>4392</v>
      </c>
      <c r="H20" s="144">
        <v>112.66757741347905</v>
      </c>
      <c r="I20" s="98">
        <v>5446</v>
      </c>
      <c r="J20" s="112">
        <v>109.23962541314727</v>
      </c>
      <c r="K20" s="35"/>
      <c r="L20" s="140">
        <v>4361</v>
      </c>
      <c r="M20" s="141">
        <v>112.65948177023618</v>
      </c>
      <c r="N20" s="143">
        <v>4354</v>
      </c>
      <c r="O20" s="144">
        <v>112.68626550298576</v>
      </c>
      <c r="P20" s="98">
        <v>7</v>
      </c>
      <c r="Q20" s="112">
        <v>96</v>
      </c>
      <c r="R20" s="35"/>
      <c r="S20" s="140">
        <v>5477</v>
      </c>
      <c r="T20" s="141">
        <v>109.26547379952528</v>
      </c>
      <c r="U20" s="143">
        <v>38</v>
      </c>
      <c r="V20" s="144">
        <v>110.52631578947368</v>
      </c>
      <c r="W20" s="98">
        <v>5439</v>
      </c>
      <c r="X20" s="112">
        <v>109.25666482809341</v>
      </c>
      <c r="Y20" s="35"/>
      <c r="Z20" s="140">
        <v>101</v>
      </c>
      <c r="AA20" s="141">
        <v>119.89108910891089</v>
      </c>
      <c r="AB20" s="143">
        <v>76</v>
      </c>
      <c r="AC20" s="144">
        <v>122.21052631578948</v>
      </c>
      <c r="AD20" s="98">
        <v>25</v>
      </c>
      <c r="AE20" s="112">
        <v>112.84</v>
      </c>
      <c r="AF20" s="53"/>
      <c r="AG20" s="53"/>
      <c r="AH20" s="53"/>
      <c r="AI20" s="53"/>
      <c r="AJ20" s="53"/>
      <c r="AK20" s="53"/>
      <c r="AL20" s="53"/>
      <c r="AM20" s="53"/>
      <c r="AN20" s="53"/>
      <c r="AO20" s="90"/>
      <c r="AP20" s="91"/>
    </row>
    <row r="21" spans="1:42" ht="15.75">
      <c r="A21" s="52"/>
      <c r="B21" s="52"/>
      <c r="C21" s="105">
        <v>22</v>
      </c>
      <c r="D21" s="113" t="s">
        <v>17</v>
      </c>
      <c r="E21" s="114">
        <v>1837</v>
      </c>
      <c r="F21" s="115">
        <v>110.21230266739249</v>
      </c>
      <c r="G21" s="114">
        <v>746</v>
      </c>
      <c r="H21" s="115">
        <v>112.10723860589812</v>
      </c>
      <c r="I21" s="114">
        <v>1091</v>
      </c>
      <c r="J21" s="115">
        <v>108.91659028414298</v>
      </c>
      <c r="K21" s="45"/>
      <c r="L21" s="114">
        <v>737</v>
      </c>
      <c r="M21" s="115">
        <v>112.05156037991858</v>
      </c>
      <c r="N21" s="114">
        <v>736</v>
      </c>
      <c r="O21" s="115">
        <v>112.10869565217391</v>
      </c>
      <c r="P21" s="114">
        <v>1</v>
      </c>
      <c r="Q21" s="115">
        <v>70</v>
      </c>
      <c r="R21" s="45"/>
      <c r="S21" s="114">
        <v>1100</v>
      </c>
      <c r="T21" s="115">
        <v>108.98</v>
      </c>
      <c r="U21" s="114">
        <v>10</v>
      </c>
      <c r="V21" s="115">
        <v>112</v>
      </c>
      <c r="W21" s="114">
        <v>1090</v>
      </c>
      <c r="X21" s="115">
        <v>108.95229357798165</v>
      </c>
      <c r="Y21" s="45"/>
      <c r="Z21" s="114">
        <v>6</v>
      </c>
      <c r="AA21" s="115">
        <v>98.333333333333329</v>
      </c>
      <c r="AB21" s="114">
        <v>5</v>
      </c>
      <c r="AC21" s="115">
        <v>95.6</v>
      </c>
      <c r="AD21" s="114">
        <v>1</v>
      </c>
      <c r="AE21" s="115">
        <v>112</v>
      </c>
      <c r="AF21" s="53"/>
      <c r="AG21" s="53"/>
      <c r="AH21" s="53"/>
      <c r="AI21" s="53"/>
      <c r="AJ21" s="53"/>
      <c r="AK21" s="53"/>
      <c r="AL21" s="53"/>
      <c r="AM21" s="53"/>
      <c r="AN21" s="53"/>
      <c r="AO21" s="90"/>
      <c r="AP21" s="91"/>
    </row>
    <row r="22" spans="1:42" ht="15.75">
      <c r="A22" s="52"/>
      <c r="B22" s="52"/>
      <c r="C22" s="105">
        <v>44</v>
      </c>
      <c r="D22" s="113" t="s">
        <v>18</v>
      </c>
      <c r="E22" s="114">
        <v>1066</v>
      </c>
      <c r="F22" s="115">
        <v>110.91651031894935</v>
      </c>
      <c r="G22" s="114">
        <v>464</v>
      </c>
      <c r="H22" s="115">
        <v>112.73275862068965</v>
      </c>
      <c r="I22" s="114">
        <v>602</v>
      </c>
      <c r="J22" s="115">
        <v>109.51661129568106</v>
      </c>
      <c r="K22" s="45"/>
      <c r="L22" s="114">
        <v>461</v>
      </c>
      <c r="M22" s="115">
        <v>112.73752711496746</v>
      </c>
      <c r="N22" s="114">
        <v>460</v>
      </c>
      <c r="O22" s="115">
        <v>112.75434782608696</v>
      </c>
      <c r="P22" s="114">
        <v>1</v>
      </c>
      <c r="Q22" s="115">
        <v>105</v>
      </c>
      <c r="R22" s="45"/>
      <c r="S22" s="114">
        <v>605</v>
      </c>
      <c r="T22" s="115">
        <v>109.52892561983471</v>
      </c>
      <c r="U22" s="114">
        <v>4</v>
      </c>
      <c r="V22" s="115">
        <v>110.25</v>
      </c>
      <c r="W22" s="114">
        <v>601</v>
      </c>
      <c r="X22" s="115">
        <v>109.52412645590682</v>
      </c>
      <c r="Y22" s="45"/>
      <c r="Z22" s="114">
        <v>11</v>
      </c>
      <c r="AA22" s="115">
        <v>118.36363636363636</v>
      </c>
      <c r="AB22" s="114">
        <v>9</v>
      </c>
      <c r="AC22" s="115">
        <v>119.77777777777777</v>
      </c>
      <c r="AD22" s="114">
        <v>2</v>
      </c>
      <c r="AE22" s="115">
        <v>112</v>
      </c>
      <c r="AF22" s="53"/>
      <c r="AG22" s="53"/>
      <c r="AH22" s="53"/>
      <c r="AI22" s="53"/>
      <c r="AJ22" s="53"/>
      <c r="AK22" s="53"/>
      <c r="AL22" s="53"/>
      <c r="AM22" s="53"/>
      <c r="AN22" s="53"/>
      <c r="AO22" s="90"/>
      <c r="AP22" s="91"/>
    </row>
    <row r="23" spans="1:42" ht="15.75">
      <c r="A23" s="52"/>
      <c r="B23" s="52"/>
      <c r="C23" s="105">
        <v>50</v>
      </c>
      <c r="D23" s="113" t="s">
        <v>19</v>
      </c>
      <c r="E23" s="114">
        <v>6935</v>
      </c>
      <c r="F23" s="115">
        <v>110.89516943042538</v>
      </c>
      <c r="G23" s="114">
        <v>3182</v>
      </c>
      <c r="H23" s="115">
        <v>112.7894406033941</v>
      </c>
      <c r="I23" s="114">
        <v>3753</v>
      </c>
      <c r="J23" s="115">
        <v>109.28910205169198</v>
      </c>
      <c r="K23" s="45"/>
      <c r="L23" s="114">
        <v>3163</v>
      </c>
      <c r="M23" s="115">
        <v>112.78975656022763</v>
      </c>
      <c r="N23" s="114">
        <v>3158</v>
      </c>
      <c r="O23" s="115">
        <v>112.81095630145661</v>
      </c>
      <c r="P23" s="114">
        <v>5</v>
      </c>
      <c r="Q23" s="115">
        <v>99.4</v>
      </c>
      <c r="R23" s="45"/>
      <c r="S23" s="114">
        <v>3772</v>
      </c>
      <c r="T23" s="115">
        <v>109.30646871686108</v>
      </c>
      <c r="U23" s="114">
        <v>24</v>
      </c>
      <c r="V23" s="115">
        <v>109.95833333333333</v>
      </c>
      <c r="W23" s="114">
        <v>3748</v>
      </c>
      <c r="X23" s="115">
        <v>109.30229455709711</v>
      </c>
      <c r="Y23" s="45"/>
      <c r="Z23" s="114">
        <v>84</v>
      </c>
      <c r="AA23" s="115">
        <v>121.63095238095238</v>
      </c>
      <c r="AB23" s="114">
        <v>62</v>
      </c>
      <c r="AC23" s="115">
        <v>124.70967741935483</v>
      </c>
      <c r="AD23" s="114">
        <v>22</v>
      </c>
      <c r="AE23" s="115">
        <v>112.95454545454545</v>
      </c>
      <c r="AF23" s="53"/>
      <c r="AG23" s="53"/>
      <c r="AH23" s="53"/>
      <c r="AI23" s="53"/>
      <c r="AJ23" s="53"/>
      <c r="AK23" s="53"/>
      <c r="AL23" s="53"/>
      <c r="AM23" s="53"/>
      <c r="AN23" s="53"/>
      <c r="AO23" s="88"/>
      <c r="AP23" s="89"/>
    </row>
    <row r="24" spans="1:42" s="23" customFormat="1" ht="15.75">
      <c r="A24" s="52"/>
      <c r="B24" s="52"/>
      <c r="C24" s="147">
        <v>33</v>
      </c>
      <c r="D24" s="146" t="s">
        <v>83</v>
      </c>
      <c r="E24" s="140">
        <v>4869</v>
      </c>
      <c r="F24" s="141">
        <v>110.58944341753954</v>
      </c>
      <c r="G24" s="143">
        <v>2379</v>
      </c>
      <c r="H24" s="144">
        <v>112.55317360235394</v>
      </c>
      <c r="I24" s="98">
        <v>2490</v>
      </c>
      <c r="J24" s="112">
        <v>108.7132530120482</v>
      </c>
      <c r="K24" s="35"/>
      <c r="L24" s="140">
        <v>2366</v>
      </c>
      <c r="M24" s="141">
        <v>112.54437869822485</v>
      </c>
      <c r="N24" s="143">
        <v>2362</v>
      </c>
      <c r="O24" s="144">
        <v>112.58679085520745</v>
      </c>
      <c r="P24" s="98">
        <v>4</v>
      </c>
      <c r="Q24" s="112">
        <v>87.5</v>
      </c>
      <c r="R24" s="35"/>
      <c r="S24" s="140">
        <v>2503</v>
      </c>
      <c r="T24" s="141">
        <v>108.74151018777467</v>
      </c>
      <c r="U24" s="143">
        <v>17</v>
      </c>
      <c r="V24" s="144">
        <v>107.88235294117646</v>
      </c>
      <c r="W24" s="98">
        <v>2486</v>
      </c>
      <c r="X24" s="112">
        <v>108.74738535800482</v>
      </c>
      <c r="Y24" s="35"/>
      <c r="Z24" s="140">
        <v>53</v>
      </c>
      <c r="AA24" s="141">
        <v>135.77358490566039</v>
      </c>
      <c r="AB24" s="143">
        <v>53</v>
      </c>
      <c r="AC24" s="144">
        <v>135.77358490566039</v>
      </c>
      <c r="AD24" s="98">
        <v>0</v>
      </c>
      <c r="AE24" s="112" t="s">
        <v>108</v>
      </c>
      <c r="AF24" s="53"/>
      <c r="AG24" s="53"/>
      <c r="AH24" s="53"/>
      <c r="AI24" s="53"/>
      <c r="AJ24" s="53"/>
      <c r="AK24" s="53"/>
      <c r="AL24" s="53"/>
      <c r="AM24" s="53"/>
      <c r="AN24" s="53"/>
      <c r="AO24" s="90"/>
      <c r="AP24" s="91"/>
    </row>
    <row r="25" spans="1:42" s="23" customFormat="1" ht="15.75">
      <c r="A25" s="52"/>
      <c r="B25" s="52"/>
      <c r="C25" s="147">
        <v>7</v>
      </c>
      <c r="D25" s="146" t="s">
        <v>84</v>
      </c>
      <c r="E25" s="140">
        <v>9874</v>
      </c>
      <c r="F25" s="141">
        <v>110.29927081223416</v>
      </c>
      <c r="G25" s="143">
        <v>4726</v>
      </c>
      <c r="H25" s="144">
        <v>112.38870080406264</v>
      </c>
      <c r="I25" s="98">
        <v>5148</v>
      </c>
      <c r="J25" s="112">
        <v>108.38111888111888</v>
      </c>
      <c r="K25" s="35"/>
      <c r="L25" s="140">
        <v>4667</v>
      </c>
      <c r="M25" s="141">
        <v>112.45961002785515</v>
      </c>
      <c r="N25" s="143">
        <v>4660</v>
      </c>
      <c r="O25" s="144">
        <v>112.46030042918454</v>
      </c>
      <c r="P25" s="98">
        <v>7</v>
      </c>
      <c r="Q25" s="112">
        <v>112</v>
      </c>
      <c r="R25" s="35"/>
      <c r="S25" s="140">
        <v>5207</v>
      </c>
      <c r="T25" s="141">
        <v>108.36297292106779</v>
      </c>
      <c r="U25" s="143">
        <v>66</v>
      </c>
      <c r="V25" s="144">
        <v>107.33333333333333</v>
      </c>
      <c r="W25" s="98">
        <v>5141</v>
      </c>
      <c r="X25" s="112">
        <v>108.37619140245089</v>
      </c>
      <c r="Y25" s="35"/>
      <c r="Z25" s="140">
        <v>158</v>
      </c>
      <c r="AA25" s="141">
        <v>124.13924050632912</v>
      </c>
      <c r="AB25" s="143">
        <v>119</v>
      </c>
      <c r="AC25" s="144">
        <v>128.29411764705881</v>
      </c>
      <c r="AD25" s="98">
        <v>39</v>
      </c>
      <c r="AE25" s="112">
        <v>111.46153846153847</v>
      </c>
      <c r="AF25" s="53"/>
      <c r="AG25" s="53"/>
      <c r="AH25" s="53"/>
      <c r="AI25" s="53"/>
      <c r="AJ25" s="53"/>
      <c r="AK25" s="53"/>
      <c r="AL25" s="53"/>
      <c r="AM25" s="53"/>
      <c r="AN25" s="53"/>
      <c r="AO25" s="90"/>
      <c r="AP25" s="91"/>
    </row>
    <row r="26" spans="1:42" s="23" customFormat="1" ht="15.75">
      <c r="A26" s="52"/>
      <c r="B26" s="52"/>
      <c r="C26" s="147"/>
      <c r="D26" s="146" t="s">
        <v>86</v>
      </c>
      <c r="E26" s="140">
        <v>12002</v>
      </c>
      <c r="F26" s="141">
        <v>110.73979336777204</v>
      </c>
      <c r="G26" s="143">
        <v>5881</v>
      </c>
      <c r="H26" s="144">
        <v>112.69699030777079</v>
      </c>
      <c r="I26" s="98">
        <v>6121</v>
      </c>
      <c r="J26" s="112">
        <v>108.85933670968797</v>
      </c>
      <c r="K26" s="35"/>
      <c r="L26" s="140">
        <v>5818</v>
      </c>
      <c r="M26" s="141">
        <v>112.72774149192162</v>
      </c>
      <c r="N26" s="143">
        <v>5799</v>
      </c>
      <c r="O26" s="144">
        <v>112.7408173823073</v>
      </c>
      <c r="P26" s="98">
        <v>19</v>
      </c>
      <c r="Q26" s="112">
        <v>108.73684210526316</v>
      </c>
      <c r="R26" s="35"/>
      <c r="S26" s="140">
        <v>6184</v>
      </c>
      <c r="T26" s="141">
        <v>108.86950194049159</v>
      </c>
      <c r="U26" s="143">
        <v>82</v>
      </c>
      <c r="V26" s="144">
        <v>109.59756097560975</v>
      </c>
      <c r="W26" s="98">
        <v>6102</v>
      </c>
      <c r="X26" s="112">
        <v>108.85971812520485</v>
      </c>
      <c r="Y26" s="35"/>
      <c r="Z26" s="140">
        <v>201</v>
      </c>
      <c r="AA26" s="141">
        <v>123.46766169154229</v>
      </c>
      <c r="AB26" s="143">
        <v>179</v>
      </c>
      <c r="AC26" s="144">
        <v>125.38547486033519</v>
      </c>
      <c r="AD26" s="98">
        <v>22</v>
      </c>
      <c r="AE26" s="112">
        <v>107.86363636363636</v>
      </c>
      <c r="AF26" s="53"/>
      <c r="AG26" s="53"/>
      <c r="AH26" s="53"/>
      <c r="AI26" s="53"/>
      <c r="AJ26" s="53"/>
      <c r="AK26" s="53"/>
      <c r="AL26" s="53"/>
      <c r="AM26" s="53"/>
      <c r="AN26" s="53"/>
      <c r="AO26" s="90"/>
      <c r="AP26" s="91"/>
    </row>
    <row r="27" spans="1:42" ht="15.75">
      <c r="A27" s="52"/>
      <c r="B27" s="52"/>
      <c r="C27" s="105">
        <v>35</v>
      </c>
      <c r="D27" s="113" t="s">
        <v>20</v>
      </c>
      <c r="E27" s="114">
        <v>6382</v>
      </c>
      <c r="F27" s="115">
        <v>111.03055468505171</v>
      </c>
      <c r="G27" s="114">
        <v>3090</v>
      </c>
      <c r="H27" s="115">
        <v>113.00194174757281</v>
      </c>
      <c r="I27" s="114">
        <v>3292</v>
      </c>
      <c r="J27" s="115">
        <v>109.18013365735115</v>
      </c>
      <c r="K27" s="45"/>
      <c r="L27" s="114">
        <v>3062</v>
      </c>
      <c r="M27" s="115">
        <v>113.0088177661659</v>
      </c>
      <c r="N27" s="114">
        <v>3048</v>
      </c>
      <c r="O27" s="115">
        <v>113.03412073490814</v>
      </c>
      <c r="P27" s="114">
        <v>14</v>
      </c>
      <c r="Q27" s="115">
        <v>107.5</v>
      </c>
      <c r="R27" s="45"/>
      <c r="S27" s="114">
        <v>3320</v>
      </c>
      <c r="T27" s="115">
        <v>109.20602409638555</v>
      </c>
      <c r="U27" s="114">
        <v>42</v>
      </c>
      <c r="V27" s="115">
        <v>110.66666666666667</v>
      </c>
      <c r="W27" s="114">
        <v>3278</v>
      </c>
      <c r="X27" s="115">
        <v>109.18730933496035</v>
      </c>
      <c r="Y27" s="45"/>
      <c r="Z27" s="114">
        <v>104</v>
      </c>
      <c r="AA27" s="115">
        <v>127.31730769230769</v>
      </c>
      <c r="AB27" s="114">
        <v>97</v>
      </c>
      <c r="AC27" s="115">
        <v>128.49484536082474</v>
      </c>
      <c r="AD27" s="114">
        <v>7</v>
      </c>
      <c r="AE27" s="115">
        <v>111</v>
      </c>
      <c r="AF27" s="53"/>
      <c r="AG27" s="53"/>
      <c r="AH27" s="53"/>
      <c r="AI27" s="53"/>
      <c r="AJ27" s="53"/>
      <c r="AK27" s="53"/>
      <c r="AL27" s="53"/>
      <c r="AM27" s="53"/>
      <c r="AN27" s="53"/>
      <c r="AO27" s="88"/>
      <c r="AP27" s="89"/>
    </row>
    <row r="28" spans="1:42" ht="15.75">
      <c r="A28" s="52"/>
      <c r="B28" s="52"/>
      <c r="C28" s="105">
        <v>38</v>
      </c>
      <c r="D28" s="113" t="s">
        <v>21</v>
      </c>
      <c r="E28" s="114">
        <v>5620</v>
      </c>
      <c r="F28" s="115">
        <v>110.40960854092526</v>
      </c>
      <c r="G28" s="114">
        <v>2791</v>
      </c>
      <c r="H28" s="115">
        <v>112.35936940164815</v>
      </c>
      <c r="I28" s="114">
        <v>2829</v>
      </c>
      <c r="J28" s="115">
        <v>108.48603746907034</v>
      </c>
      <c r="K28" s="45"/>
      <c r="L28" s="114">
        <v>2756</v>
      </c>
      <c r="M28" s="115">
        <v>112.41545718432511</v>
      </c>
      <c r="N28" s="114">
        <v>2751</v>
      </c>
      <c r="O28" s="115">
        <v>112.41584878226099</v>
      </c>
      <c r="P28" s="114">
        <v>5</v>
      </c>
      <c r="Q28" s="115">
        <v>112.2</v>
      </c>
      <c r="R28" s="45"/>
      <c r="S28" s="114">
        <v>2864</v>
      </c>
      <c r="T28" s="115">
        <v>108.47939944134079</v>
      </c>
      <c r="U28" s="114">
        <v>40</v>
      </c>
      <c r="V28" s="115">
        <v>108.47499999999999</v>
      </c>
      <c r="W28" s="114">
        <v>2824</v>
      </c>
      <c r="X28" s="115">
        <v>108.47946175637394</v>
      </c>
      <c r="Y28" s="45"/>
      <c r="Z28" s="114">
        <v>97</v>
      </c>
      <c r="AA28" s="115">
        <v>119.34020618556701</v>
      </c>
      <c r="AB28" s="114">
        <v>82</v>
      </c>
      <c r="AC28" s="115">
        <v>121.70731707317073</v>
      </c>
      <c r="AD28" s="114">
        <v>15</v>
      </c>
      <c r="AE28" s="115">
        <v>106.4</v>
      </c>
      <c r="AF28" s="53"/>
      <c r="AG28" s="53"/>
      <c r="AH28" s="53"/>
      <c r="AI28" s="53"/>
      <c r="AJ28" s="53"/>
      <c r="AK28" s="53"/>
      <c r="AL28" s="53"/>
      <c r="AM28" s="53"/>
      <c r="AN28" s="53"/>
      <c r="AO28" s="88"/>
      <c r="AP28" s="89"/>
    </row>
    <row r="29" spans="1:42" s="23" customFormat="1" ht="15.75">
      <c r="A29" s="52"/>
      <c r="B29" s="52"/>
      <c r="C29" s="147">
        <v>39</v>
      </c>
      <c r="D29" s="146" t="s">
        <v>87</v>
      </c>
      <c r="E29" s="140">
        <v>3465</v>
      </c>
      <c r="F29" s="141">
        <v>110.61414141414141</v>
      </c>
      <c r="G29" s="143">
        <v>1669</v>
      </c>
      <c r="H29" s="144">
        <v>112.79748352306771</v>
      </c>
      <c r="I29" s="98">
        <v>1796</v>
      </c>
      <c r="J29" s="112">
        <v>108.58518930957683</v>
      </c>
      <c r="K29" s="35"/>
      <c r="L29" s="140">
        <v>1669</v>
      </c>
      <c r="M29" s="141">
        <v>112.78909526662672</v>
      </c>
      <c r="N29" s="143">
        <v>1662</v>
      </c>
      <c r="O29" s="144">
        <v>112.79241877256318</v>
      </c>
      <c r="P29" s="98">
        <v>7</v>
      </c>
      <c r="Q29" s="112">
        <v>112</v>
      </c>
      <c r="R29" s="35"/>
      <c r="S29" s="140">
        <v>1796</v>
      </c>
      <c r="T29" s="141">
        <v>108.59298440979956</v>
      </c>
      <c r="U29" s="143">
        <v>7</v>
      </c>
      <c r="V29" s="144">
        <v>114</v>
      </c>
      <c r="W29" s="98">
        <v>1789</v>
      </c>
      <c r="X29" s="112">
        <v>108.57182783678033</v>
      </c>
      <c r="Y29" s="35"/>
      <c r="Z29" s="140">
        <v>37</v>
      </c>
      <c r="AA29" s="141">
        <v>140.64864864864865</v>
      </c>
      <c r="AB29" s="143">
        <v>36</v>
      </c>
      <c r="AC29" s="144">
        <v>141.44444444444446</v>
      </c>
      <c r="AD29" s="98">
        <v>1</v>
      </c>
      <c r="AE29" s="112">
        <v>112</v>
      </c>
      <c r="AF29" s="53"/>
      <c r="AG29" s="53"/>
      <c r="AH29" s="53"/>
      <c r="AI29" s="53"/>
      <c r="AJ29" s="53"/>
      <c r="AK29" s="53"/>
      <c r="AL29" s="53"/>
      <c r="AM29" s="53"/>
      <c r="AN29" s="53"/>
      <c r="AO29" s="88"/>
      <c r="AP29" s="89"/>
    </row>
    <row r="30" spans="1:42" s="23" customFormat="1" ht="15.75">
      <c r="A30" s="52"/>
      <c r="B30" s="52"/>
      <c r="C30" s="147"/>
      <c r="D30" s="146" t="s">
        <v>88</v>
      </c>
      <c r="E30" s="140">
        <v>14114</v>
      </c>
      <c r="F30" s="141">
        <v>110.6839308488026</v>
      </c>
      <c r="G30" s="143">
        <v>6687</v>
      </c>
      <c r="H30" s="144">
        <v>112.77732914610438</v>
      </c>
      <c r="I30" s="98">
        <v>7427</v>
      </c>
      <c r="J30" s="112">
        <v>108.79911135047799</v>
      </c>
      <c r="K30" s="35"/>
      <c r="L30" s="140">
        <v>6653</v>
      </c>
      <c r="M30" s="141">
        <v>112.79603186532391</v>
      </c>
      <c r="N30" s="143">
        <v>6647</v>
      </c>
      <c r="O30" s="144">
        <v>112.79389198134497</v>
      </c>
      <c r="P30" s="98">
        <v>6</v>
      </c>
      <c r="Q30" s="112">
        <v>115.16666666666667</v>
      </c>
      <c r="R30" s="35"/>
      <c r="S30" s="140">
        <v>7461</v>
      </c>
      <c r="T30" s="141">
        <v>108.80056292722155</v>
      </c>
      <c r="U30" s="143">
        <v>40</v>
      </c>
      <c r="V30" s="144">
        <v>110.02500000000001</v>
      </c>
      <c r="W30" s="98">
        <v>7421</v>
      </c>
      <c r="X30" s="112">
        <v>108.79396307775232</v>
      </c>
      <c r="Y30" s="35"/>
      <c r="Z30" s="140">
        <v>171</v>
      </c>
      <c r="AA30" s="141">
        <v>129</v>
      </c>
      <c r="AB30" s="143">
        <v>141</v>
      </c>
      <c r="AC30" s="144">
        <v>133.24822695035462</v>
      </c>
      <c r="AD30" s="98">
        <v>30</v>
      </c>
      <c r="AE30" s="112">
        <v>109.03333333333333</v>
      </c>
      <c r="AF30" s="53"/>
      <c r="AG30" s="53"/>
      <c r="AH30" s="53"/>
      <c r="AI30" s="53"/>
      <c r="AJ30" s="53"/>
      <c r="AK30" s="53"/>
      <c r="AL30" s="53"/>
      <c r="AM30" s="53"/>
      <c r="AN30" s="53"/>
      <c r="AO30" s="90"/>
      <c r="AP30" s="91"/>
    </row>
    <row r="31" spans="1:42" ht="15.75">
      <c r="A31" s="52"/>
      <c r="B31" s="52"/>
      <c r="C31" s="105">
        <v>5</v>
      </c>
      <c r="D31" s="116" t="s">
        <v>22</v>
      </c>
      <c r="E31" s="114">
        <v>915</v>
      </c>
      <c r="F31" s="115">
        <v>109.42622950819673</v>
      </c>
      <c r="G31" s="114">
        <v>402</v>
      </c>
      <c r="H31" s="115">
        <v>111.38805970149254</v>
      </c>
      <c r="I31" s="114">
        <v>513</v>
      </c>
      <c r="J31" s="115">
        <v>107.88888888888889</v>
      </c>
      <c r="K31" s="45"/>
      <c r="L31" s="114">
        <v>401</v>
      </c>
      <c r="M31" s="115">
        <v>111.59600997506234</v>
      </c>
      <c r="N31" s="114">
        <v>401</v>
      </c>
      <c r="O31" s="115">
        <v>111.59600997506234</v>
      </c>
      <c r="P31" s="114">
        <v>0</v>
      </c>
      <c r="Q31" s="115" t="s">
        <v>108</v>
      </c>
      <c r="R31" s="45"/>
      <c r="S31" s="114">
        <v>514</v>
      </c>
      <c r="T31" s="115">
        <v>107.73346303501945</v>
      </c>
      <c r="U31" s="114">
        <v>1</v>
      </c>
      <c r="V31" s="115">
        <v>28</v>
      </c>
      <c r="W31" s="114">
        <v>513</v>
      </c>
      <c r="X31" s="115">
        <v>107.88888888888889</v>
      </c>
      <c r="Y31" s="45"/>
      <c r="Z31" s="114">
        <v>4</v>
      </c>
      <c r="AA31" s="115">
        <v>147</v>
      </c>
      <c r="AB31" s="114">
        <v>4</v>
      </c>
      <c r="AC31" s="115">
        <v>147</v>
      </c>
      <c r="AD31" s="114">
        <v>0</v>
      </c>
      <c r="AE31" s="115" t="s">
        <v>108</v>
      </c>
      <c r="AF31" s="53"/>
      <c r="AG31" s="53"/>
      <c r="AH31" s="53"/>
      <c r="AI31" s="53"/>
      <c r="AJ31" s="53"/>
      <c r="AK31" s="53"/>
      <c r="AL31" s="53"/>
      <c r="AM31" s="53"/>
      <c r="AN31" s="53"/>
      <c r="AO31" s="90"/>
      <c r="AP31" s="91"/>
    </row>
    <row r="32" spans="1:42" ht="15.75">
      <c r="A32" s="52"/>
      <c r="B32" s="52"/>
      <c r="C32" s="105">
        <v>9</v>
      </c>
      <c r="D32" s="116" t="s">
        <v>23</v>
      </c>
      <c r="E32" s="114">
        <v>2216</v>
      </c>
      <c r="F32" s="115">
        <v>111.09747292418773</v>
      </c>
      <c r="G32" s="114">
        <v>1035</v>
      </c>
      <c r="H32" s="115">
        <v>113.19323671497584</v>
      </c>
      <c r="I32" s="114">
        <v>1181</v>
      </c>
      <c r="J32" s="115">
        <v>109.26079593564775</v>
      </c>
      <c r="K32" s="45"/>
      <c r="L32" s="114">
        <v>1030</v>
      </c>
      <c r="M32" s="115">
        <v>113.26699029126213</v>
      </c>
      <c r="N32" s="114">
        <v>1030</v>
      </c>
      <c r="O32" s="115">
        <v>113.26699029126213</v>
      </c>
      <c r="P32" s="114">
        <v>0</v>
      </c>
      <c r="Q32" s="115" t="s">
        <v>108</v>
      </c>
      <c r="R32" s="45"/>
      <c r="S32" s="114">
        <v>1186</v>
      </c>
      <c r="T32" s="115">
        <v>109.21332209106239</v>
      </c>
      <c r="U32" s="114">
        <v>5</v>
      </c>
      <c r="V32" s="115">
        <v>98</v>
      </c>
      <c r="W32" s="114">
        <v>1181</v>
      </c>
      <c r="X32" s="115">
        <v>109.26079593564775</v>
      </c>
      <c r="Y32" s="45"/>
      <c r="Z32" s="114">
        <v>36</v>
      </c>
      <c r="AA32" s="115">
        <v>143.41666666666666</v>
      </c>
      <c r="AB32" s="114">
        <v>31</v>
      </c>
      <c r="AC32" s="115">
        <v>149.16129032258064</v>
      </c>
      <c r="AD32" s="114">
        <v>5</v>
      </c>
      <c r="AE32" s="115">
        <v>107.8</v>
      </c>
      <c r="AF32" s="53"/>
      <c r="AG32" s="53"/>
      <c r="AH32" s="53"/>
      <c r="AI32" s="53"/>
      <c r="AJ32" s="53"/>
      <c r="AK32" s="53"/>
      <c r="AL32" s="53"/>
      <c r="AM32" s="53"/>
      <c r="AN32" s="53"/>
      <c r="AO32" s="88"/>
      <c r="AP32" s="89"/>
    </row>
    <row r="33" spans="1:42" ht="15.75">
      <c r="A33" s="52"/>
      <c r="B33" s="52"/>
      <c r="C33" s="105">
        <v>24</v>
      </c>
      <c r="D33" s="113" t="s">
        <v>24</v>
      </c>
      <c r="E33" s="114">
        <v>2227</v>
      </c>
      <c r="F33" s="115">
        <v>110.92905253704535</v>
      </c>
      <c r="G33" s="114">
        <v>1094</v>
      </c>
      <c r="H33" s="115">
        <v>113.0237659963437</v>
      </c>
      <c r="I33" s="114">
        <v>1133</v>
      </c>
      <c r="J33" s="115">
        <v>108.90644307149161</v>
      </c>
      <c r="K33" s="45"/>
      <c r="L33" s="114">
        <v>1091</v>
      </c>
      <c r="M33" s="115">
        <v>113.04399633363886</v>
      </c>
      <c r="N33" s="114">
        <v>1088</v>
      </c>
      <c r="O33" s="115">
        <v>113.02941176470588</v>
      </c>
      <c r="P33" s="114">
        <v>3</v>
      </c>
      <c r="Q33" s="115">
        <v>118.33333333333333</v>
      </c>
      <c r="R33" s="45"/>
      <c r="S33" s="114">
        <v>1136</v>
      </c>
      <c r="T33" s="115">
        <v>108.89788732394366</v>
      </c>
      <c r="U33" s="114">
        <v>6</v>
      </c>
      <c r="V33" s="115">
        <v>112</v>
      </c>
      <c r="W33" s="114">
        <v>1130</v>
      </c>
      <c r="X33" s="115">
        <v>108.88141592920354</v>
      </c>
      <c r="Y33" s="45"/>
      <c r="Z33" s="114">
        <v>40</v>
      </c>
      <c r="AA33" s="115">
        <v>127.15</v>
      </c>
      <c r="AB33" s="114">
        <v>34</v>
      </c>
      <c r="AC33" s="115">
        <v>129.8235294117647</v>
      </c>
      <c r="AD33" s="114">
        <v>6</v>
      </c>
      <c r="AE33" s="115">
        <v>112</v>
      </c>
      <c r="AF33" s="53"/>
      <c r="AG33" s="53"/>
      <c r="AH33" s="53"/>
      <c r="AI33" s="53"/>
      <c r="AJ33" s="53"/>
      <c r="AK33" s="53"/>
      <c r="AL33" s="53"/>
      <c r="AM33" s="53"/>
      <c r="AN33" s="53"/>
      <c r="AO33" s="88"/>
      <c r="AP33" s="89"/>
    </row>
    <row r="34" spans="1:42" ht="15.75">
      <c r="A34" s="52"/>
      <c r="B34" s="52"/>
      <c r="C34" s="105">
        <v>34</v>
      </c>
      <c r="D34" s="113" t="s">
        <v>25</v>
      </c>
      <c r="E34" s="114">
        <v>911</v>
      </c>
      <c r="F34" s="115">
        <v>110.82766190998902</v>
      </c>
      <c r="G34" s="114">
        <v>425</v>
      </c>
      <c r="H34" s="115">
        <v>113.56941176470588</v>
      </c>
      <c r="I34" s="114">
        <v>486</v>
      </c>
      <c r="J34" s="115">
        <v>108.43004115226337</v>
      </c>
      <c r="K34" s="45"/>
      <c r="L34" s="114">
        <v>421</v>
      </c>
      <c r="M34" s="115">
        <v>113.40617577197149</v>
      </c>
      <c r="N34" s="114">
        <v>421</v>
      </c>
      <c r="O34" s="115">
        <v>113.40617577197149</v>
      </c>
      <c r="P34" s="114">
        <v>0</v>
      </c>
      <c r="Q34" s="115" t="s">
        <v>108</v>
      </c>
      <c r="R34" s="45"/>
      <c r="S34" s="114">
        <v>490</v>
      </c>
      <c r="T34" s="115">
        <v>108.61224489795919</v>
      </c>
      <c r="U34" s="114">
        <v>4</v>
      </c>
      <c r="V34" s="115">
        <v>130.75</v>
      </c>
      <c r="W34" s="114">
        <v>486</v>
      </c>
      <c r="X34" s="115">
        <v>108.43004115226337</v>
      </c>
      <c r="Y34" s="45"/>
      <c r="Z34" s="114">
        <v>4</v>
      </c>
      <c r="AA34" s="115">
        <v>146</v>
      </c>
      <c r="AB34" s="114">
        <v>4</v>
      </c>
      <c r="AC34" s="115">
        <v>146</v>
      </c>
      <c r="AD34" s="114">
        <v>0</v>
      </c>
      <c r="AE34" s="115" t="s">
        <v>108</v>
      </c>
      <c r="AF34" s="53"/>
      <c r="AG34" s="53"/>
      <c r="AH34" s="53"/>
      <c r="AI34" s="53"/>
      <c r="AJ34" s="53"/>
      <c r="AK34" s="53"/>
      <c r="AL34" s="53"/>
      <c r="AM34" s="53"/>
      <c r="AN34" s="53"/>
      <c r="AO34" s="90"/>
      <c r="AP34" s="91"/>
    </row>
    <row r="35" spans="1:42" ht="15.75">
      <c r="A35" s="52"/>
      <c r="B35" s="52"/>
      <c r="C35" s="105">
        <v>37</v>
      </c>
      <c r="D35" s="113" t="s">
        <v>26</v>
      </c>
      <c r="E35" s="114">
        <v>1881</v>
      </c>
      <c r="F35" s="115">
        <v>110.71238702817651</v>
      </c>
      <c r="G35" s="114">
        <v>928</v>
      </c>
      <c r="H35" s="115">
        <v>112.80926724137932</v>
      </c>
      <c r="I35" s="114">
        <v>953</v>
      </c>
      <c r="J35" s="115">
        <v>108.67051416579224</v>
      </c>
      <c r="K35" s="45"/>
      <c r="L35" s="114">
        <v>920</v>
      </c>
      <c r="M35" s="115">
        <v>112.81630434782609</v>
      </c>
      <c r="N35" s="114">
        <v>920</v>
      </c>
      <c r="O35" s="115">
        <v>112.81630434782609</v>
      </c>
      <c r="P35" s="114">
        <v>0</v>
      </c>
      <c r="Q35" s="115" t="s">
        <v>108</v>
      </c>
      <c r="R35" s="45"/>
      <c r="S35" s="114">
        <v>961</v>
      </c>
      <c r="T35" s="115">
        <v>108.69823100936524</v>
      </c>
      <c r="U35" s="114">
        <v>8</v>
      </c>
      <c r="V35" s="115">
        <v>112</v>
      </c>
      <c r="W35" s="114">
        <v>953</v>
      </c>
      <c r="X35" s="115">
        <v>108.67051416579224</v>
      </c>
      <c r="Y35" s="45"/>
      <c r="Z35" s="114">
        <v>19</v>
      </c>
      <c r="AA35" s="115">
        <v>117.73684210526316</v>
      </c>
      <c r="AB35" s="114">
        <v>17</v>
      </c>
      <c r="AC35" s="115">
        <v>118.41176470588235</v>
      </c>
      <c r="AD35" s="114">
        <v>2</v>
      </c>
      <c r="AE35" s="115">
        <v>112</v>
      </c>
      <c r="AF35" s="53"/>
      <c r="AG35" s="53"/>
      <c r="AH35" s="53"/>
      <c r="AI35" s="53"/>
      <c r="AJ35" s="53"/>
      <c r="AK35" s="53"/>
      <c r="AL35" s="53"/>
      <c r="AM35" s="53"/>
      <c r="AN35" s="53"/>
      <c r="AO35" s="90"/>
      <c r="AP35" s="91"/>
    </row>
    <row r="36" spans="1:42" ht="15.75">
      <c r="A36" s="52"/>
      <c r="B36" s="52"/>
      <c r="C36" s="105">
        <v>40</v>
      </c>
      <c r="D36" s="113" t="s">
        <v>27</v>
      </c>
      <c r="E36" s="114">
        <v>1104</v>
      </c>
      <c r="F36" s="115">
        <v>110.61322463768116</v>
      </c>
      <c r="G36" s="114">
        <v>508</v>
      </c>
      <c r="H36" s="115">
        <v>112.0748031496063</v>
      </c>
      <c r="I36" s="114">
        <v>596</v>
      </c>
      <c r="J36" s="115">
        <v>109.36744966442953</v>
      </c>
      <c r="K36" s="45"/>
      <c r="L36" s="114">
        <v>501</v>
      </c>
      <c r="M36" s="115">
        <v>112.07584830339322</v>
      </c>
      <c r="N36" s="114">
        <v>501</v>
      </c>
      <c r="O36" s="115">
        <v>112.07584830339322</v>
      </c>
      <c r="P36" s="114">
        <v>0</v>
      </c>
      <c r="Q36" s="115" t="s">
        <v>108</v>
      </c>
      <c r="R36" s="45"/>
      <c r="S36" s="114">
        <v>603</v>
      </c>
      <c r="T36" s="115">
        <v>109.39800995024876</v>
      </c>
      <c r="U36" s="114">
        <v>7</v>
      </c>
      <c r="V36" s="115">
        <v>112</v>
      </c>
      <c r="W36" s="114">
        <v>596</v>
      </c>
      <c r="X36" s="115">
        <v>109.36744966442953</v>
      </c>
      <c r="Y36" s="45"/>
      <c r="Z36" s="114">
        <v>12</v>
      </c>
      <c r="AA36" s="115">
        <v>118.41666666666667</v>
      </c>
      <c r="AB36" s="114">
        <v>7</v>
      </c>
      <c r="AC36" s="115">
        <v>124</v>
      </c>
      <c r="AD36" s="114">
        <v>5</v>
      </c>
      <c r="AE36" s="115">
        <v>110.6</v>
      </c>
      <c r="AF36" s="53"/>
      <c r="AG36" s="53"/>
      <c r="AH36" s="53"/>
      <c r="AI36" s="53"/>
      <c r="AJ36" s="53"/>
      <c r="AK36" s="53"/>
      <c r="AL36" s="53"/>
      <c r="AM36" s="53"/>
      <c r="AN36" s="53"/>
      <c r="AO36" s="90"/>
      <c r="AP36" s="91"/>
    </row>
    <row r="37" spans="1:42" ht="15.75">
      <c r="A37" s="52"/>
      <c r="B37" s="52"/>
      <c r="C37" s="105">
        <v>42</v>
      </c>
      <c r="D37" s="113" t="s">
        <v>28</v>
      </c>
      <c r="E37" s="114">
        <v>592</v>
      </c>
      <c r="F37" s="115">
        <v>111.72297297297297</v>
      </c>
      <c r="G37" s="114">
        <v>263</v>
      </c>
      <c r="H37" s="115">
        <v>113.56273764258555</v>
      </c>
      <c r="I37" s="114">
        <v>329</v>
      </c>
      <c r="J37" s="115">
        <v>110.25227963525836</v>
      </c>
      <c r="K37" s="45"/>
      <c r="L37" s="114">
        <v>260</v>
      </c>
      <c r="M37" s="115">
        <v>113.58076923076923</v>
      </c>
      <c r="N37" s="114">
        <v>260</v>
      </c>
      <c r="O37" s="115">
        <v>113.58076923076923</v>
      </c>
      <c r="P37" s="114">
        <v>0</v>
      </c>
      <c r="Q37" s="115" t="s">
        <v>108</v>
      </c>
      <c r="R37" s="45"/>
      <c r="S37" s="114">
        <v>332</v>
      </c>
      <c r="T37" s="115">
        <v>110.26807228915662</v>
      </c>
      <c r="U37" s="114">
        <v>3</v>
      </c>
      <c r="V37" s="115">
        <v>112</v>
      </c>
      <c r="W37" s="114">
        <v>329</v>
      </c>
      <c r="X37" s="115">
        <v>110.25227963525836</v>
      </c>
      <c r="Y37" s="45"/>
      <c r="Z37" s="114">
        <v>4</v>
      </c>
      <c r="AA37" s="115">
        <v>129</v>
      </c>
      <c r="AB37" s="114">
        <v>4</v>
      </c>
      <c r="AC37" s="115">
        <v>129</v>
      </c>
      <c r="AD37" s="114">
        <v>0</v>
      </c>
      <c r="AE37" s="115" t="s">
        <v>108</v>
      </c>
      <c r="AF37" s="53"/>
      <c r="AG37" s="53"/>
      <c r="AH37" s="53"/>
      <c r="AI37" s="53"/>
      <c r="AJ37" s="53"/>
      <c r="AK37" s="53"/>
      <c r="AL37" s="53"/>
      <c r="AM37" s="53"/>
      <c r="AN37" s="53"/>
      <c r="AO37" s="90"/>
      <c r="AP37" s="91"/>
    </row>
    <row r="38" spans="1:42" ht="15.75">
      <c r="A38" s="52"/>
      <c r="B38" s="52"/>
      <c r="C38" s="105">
        <v>47</v>
      </c>
      <c r="D38" s="113" t="s">
        <v>29</v>
      </c>
      <c r="E38" s="114">
        <v>3433</v>
      </c>
      <c r="F38" s="115">
        <v>110.55578211476842</v>
      </c>
      <c r="G38" s="114">
        <v>1641</v>
      </c>
      <c r="H38" s="115">
        <v>112.48750761730652</v>
      </c>
      <c r="I38" s="114">
        <v>1792</v>
      </c>
      <c r="J38" s="115">
        <v>108.78683035714286</v>
      </c>
      <c r="K38" s="45"/>
      <c r="L38" s="114">
        <v>1638</v>
      </c>
      <c r="M38" s="115">
        <v>112.48840048840049</v>
      </c>
      <c r="N38" s="114">
        <v>1636</v>
      </c>
      <c r="O38" s="115">
        <v>112.48899755501222</v>
      </c>
      <c r="P38" s="114">
        <v>2</v>
      </c>
      <c r="Q38" s="115">
        <v>112</v>
      </c>
      <c r="R38" s="45"/>
      <c r="S38" s="114">
        <v>1795</v>
      </c>
      <c r="T38" s="115">
        <v>108.79220055710306</v>
      </c>
      <c r="U38" s="114">
        <v>5</v>
      </c>
      <c r="V38" s="115">
        <v>112</v>
      </c>
      <c r="W38" s="114">
        <v>1790</v>
      </c>
      <c r="X38" s="115">
        <v>108.78324022346369</v>
      </c>
      <c r="Y38" s="45"/>
      <c r="Z38" s="114">
        <v>47</v>
      </c>
      <c r="AA38" s="115">
        <v>120.70212765957447</v>
      </c>
      <c r="AB38" s="114">
        <v>35</v>
      </c>
      <c r="AC38" s="115">
        <v>125.42857142857143</v>
      </c>
      <c r="AD38" s="114">
        <v>12</v>
      </c>
      <c r="AE38" s="115">
        <v>106.91666666666667</v>
      </c>
      <c r="AF38" s="53"/>
      <c r="AG38" s="53"/>
      <c r="AH38" s="53"/>
      <c r="AI38" s="53"/>
      <c r="AJ38" s="53"/>
      <c r="AK38" s="53"/>
      <c r="AL38" s="53"/>
      <c r="AM38" s="53"/>
      <c r="AN38" s="53"/>
      <c r="AO38" s="90"/>
      <c r="AP38" s="91"/>
    </row>
    <row r="39" spans="1:42" ht="15.75">
      <c r="A39" s="52"/>
      <c r="B39" s="52"/>
      <c r="C39" s="105">
        <v>49</v>
      </c>
      <c r="D39" s="113" t="s">
        <v>30</v>
      </c>
      <c r="E39" s="114">
        <v>835</v>
      </c>
      <c r="F39" s="115">
        <v>109.97365269461078</v>
      </c>
      <c r="G39" s="114">
        <v>391</v>
      </c>
      <c r="H39" s="115">
        <v>113.07928388746804</v>
      </c>
      <c r="I39" s="114">
        <v>444</v>
      </c>
      <c r="J39" s="115">
        <v>107.23873873873873</v>
      </c>
      <c r="K39" s="45"/>
      <c r="L39" s="114">
        <v>391</v>
      </c>
      <c r="M39" s="115">
        <v>113.07928388746804</v>
      </c>
      <c r="N39" s="114">
        <v>390</v>
      </c>
      <c r="O39" s="115">
        <v>113.08205128205128</v>
      </c>
      <c r="P39" s="114">
        <v>1</v>
      </c>
      <c r="Q39" s="115">
        <v>112</v>
      </c>
      <c r="R39" s="45"/>
      <c r="S39" s="114">
        <v>444</v>
      </c>
      <c r="T39" s="115">
        <v>107.23873873873873</v>
      </c>
      <c r="U39" s="114">
        <v>1</v>
      </c>
      <c r="V39" s="115">
        <v>112</v>
      </c>
      <c r="W39" s="114">
        <v>443</v>
      </c>
      <c r="X39" s="115">
        <v>107.22799097065463</v>
      </c>
      <c r="Y39" s="45"/>
      <c r="Z39" s="114">
        <v>5</v>
      </c>
      <c r="AA39" s="115">
        <v>158.19999999999999</v>
      </c>
      <c r="AB39" s="114">
        <v>5</v>
      </c>
      <c r="AC39" s="115">
        <v>158.19999999999999</v>
      </c>
      <c r="AD39" s="114">
        <v>0</v>
      </c>
      <c r="AE39" s="115" t="s">
        <v>108</v>
      </c>
      <c r="AF39" s="53"/>
      <c r="AG39" s="53"/>
      <c r="AH39" s="53"/>
      <c r="AI39" s="53"/>
      <c r="AJ39" s="53"/>
      <c r="AK39" s="53"/>
      <c r="AL39" s="53"/>
      <c r="AM39" s="53"/>
      <c r="AN39" s="53"/>
      <c r="AO39" s="90"/>
      <c r="AP39" s="91"/>
    </row>
    <row r="40" spans="1:42" s="23" customFormat="1" ht="15.75">
      <c r="A40" s="52"/>
      <c r="B40" s="52"/>
      <c r="C40" s="147"/>
      <c r="D40" s="146" t="s">
        <v>89</v>
      </c>
      <c r="E40" s="140">
        <v>15277</v>
      </c>
      <c r="F40" s="141">
        <v>110.21797473325915</v>
      </c>
      <c r="G40" s="143">
        <v>6780</v>
      </c>
      <c r="H40" s="144">
        <v>112.60250737463127</v>
      </c>
      <c r="I40" s="98">
        <v>8497</v>
      </c>
      <c r="J40" s="112">
        <v>108.31528774861715</v>
      </c>
      <c r="K40" s="35"/>
      <c r="L40" s="140">
        <v>6736</v>
      </c>
      <c r="M40" s="141">
        <v>112.61757719714964</v>
      </c>
      <c r="N40" s="143">
        <v>6723</v>
      </c>
      <c r="O40" s="144">
        <v>112.61668897813476</v>
      </c>
      <c r="P40" s="98">
        <v>13</v>
      </c>
      <c r="Q40" s="112">
        <v>113.07692307692308</v>
      </c>
      <c r="R40" s="35"/>
      <c r="S40" s="140">
        <v>8541</v>
      </c>
      <c r="T40" s="141">
        <v>108.3254888186395</v>
      </c>
      <c r="U40" s="143">
        <v>57</v>
      </c>
      <c r="V40" s="144">
        <v>110.92982456140351</v>
      </c>
      <c r="W40" s="98">
        <v>8484</v>
      </c>
      <c r="X40" s="112">
        <v>108.30799151343706</v>
      </c>
      <c r="Y40" s="35"/>
      <c r="Z40" s="140">
        <v>147</v>
      </c>
      <c r="AA40" s="141">
        <v>122.51700680272108</v>
      </c>
      <c r="AB40" s="143">
        <v>119</v>
      </c>
      <c r="AC40" s="144">
        <v>124.82352941176471</v>
      </c>
      <c r="AD40" s="98">
        <v>28</v>
      </c>
      <c r="AE40" s="112">
        <v>112.71428571428571</v>
      </c>
      <c r="AF40" s="53"/>
      <c r="AG40" s="53"/>
      <c r="AH40" s="53"/>
      <c r="AI40" s="53"/>
      <c r="AJ40" s="53"/>
      <c r="AK40" s="53"/>
      <c r="AL40" s="53"/>
      <c r="AM40" s="53"/>
      <c r="AN40" s="53"/>
      <c r="AO40" s="90"/>
      <c r="AP40" s="91"/>
    </row>
    <row r="41" spans="1:42" ht="15.75">
      <c r="A41" s="52"/>
      <c r="B41" s="52"/>
      <c r="C41" s="105">
        <v>2</v>
      </c>
      <c r="D41" s="113" t="s">
        <v>31</v>
      </c>
      <c r="E41" s="114">
        <v>2788</v>
      </c>
      <c r="F41" s="115">
        <v>109.88414634146342</v>
      </c>
      <c r="G41" s="114">
        <v>1228</v>
      </c>
      <c r="H41" s="115">
        <v>112.62785016286645</v>
      </c>
      <c r="I41" s="114">
        <v>1560</v>
      </c>
      <c r="J41" s="115">
        <v>107.72435897435898</v>
      </c>
      <c r="K41" s="45"/>
      <c r="L41" s="114">
        <v>1220</v>
      </c>
      <c r="M41" s="115">
        <v>112.63196721311475</v>
      </c>
      <c r="N41" s="114">
        <v>1220</v>
      </c>
      <c r="O41" s="115">
        <v>112.63196721311475</v>
      </c>
      <c r="P41" s="114">
        <v>0</v>
      </c>
      <c r="Q41" s="115" t="s">
        <v>108</v>
      </c>
      <c r="R41" s="45"/>
      <c r="S41" s="114">
        <v>1568</v>
      </c>
      <c r="T41" s="115">
        <v>107.74617346938776</v>
      </c>
      <c r="U41" s="114">
        <v>8</v>
      </c>
      <c r="V41" s="115">
        <v>112</v>
      </c>
      <c r="W41" s="114">
        <v>1560</v>
      </c>
      <c r="X41" s="115">
        <v>107.72435897435898</v>
      </c>
      <c r="Y41" s="45"/>
      <c r="Z41" s="114">
        <v>40</v>
      </c>
      <c r="AA41" s="115">
        <v>124.25</v>
      </c>
      <c r="AB41" s="114">
        <v>29</v>
      </c>
      <c r="AC41" s="115">
        <v>126.72413793103448</v>
      </c>
      <c r="AD41" s="114">
        <v>11</v>
      </c>
      <c r="AE41" s="115">
        <v>117.72727272727273</v>
      </c>
      <c r="AF41" s="53"/>
      <c r="AG41" s="53"/>
      <c r="AH41" s="53"/>
      <c r="AI41" s="53"/>
      <c r="AJ41" s="53"/>
      <c r="AK41" s="53"/>
      <c r="AL41" s="53"/>
      <c r="AM41" s="53"/>
      <c r="AN41" s="53"/>
      <c r="AO41" s="90"/>
      <c r="AP41" s="91"/>
    </row>
    <row r="42" spans="1:42" ht="15.75">
      <c r="A42" s="52"/>
      <c r="B42" s="52"/>
      <c r="C42" s="105">
        <v>13</v>
      </c>
      <c r="D42" s="113" t="s">
        <v>32</v>
      </c>
      <c r="E42" s="114">
        <v>3393</v>
      </c>
      <c r="F42" s="115">
        <v>110.38461538461539</v>
      </c>
      <c r="G42" s="114">
        <v>1558</v>
      </c>
      <c r="H42" s="115">
        <v>112.68870346598203</v>
      </c>
      <c r="I42" s="114">
        <v>1835</v>
      </c>
      <c r="J42" s="115">
        <v>108.42833787465941</v>
      </c>
      <c r="K42" s="45"/>
      <c r="L42" s="114">
        <v>1546</v>
      </c>
      <c r="M42" s="115">
        <v>112.6908150064683</v>
      </c>
      <c r="N42" s="114">
        <v>1541</v>
      </c>
      <c r="O42" s="115">
        <v>112.68851395197923</v>
      </c>
      <c r="P42" s="114">
        <v>5</v>
      </c>
      <c r="Q42" s="115">
        <v>113.4</v>
      </c>
      <c r="R42" s="45"/>
      <c r="S42" s="114">
        <v>1847</v>
      </c>
      <c r="T42" s="115">
        <v>108.45425013535463</v>
      </c>
      <c r="U42" s="114">
        <v>17</v>
      </c>
      <c r="V42" s="115">
        <v>112.70588235294117</v>
      </c>
      <c r="W42" s="114">
        <v>1830</v>
      </c>
      <c r="X42" s="115">
        <v>108.41475409836066</v>
      </c>
      <c r="Y42" s="45"/>
      <c r="Z42" s="114">
        <v>30</v>
      </c>
      <c r="AA42" s="115">
        <v>126.2</v>
      </c>
      <c r="AB42" s="114">
        <v>24</v>
      </c>
      <c r="AC42" s="115">
        <v>129.75</v>
      </c>
      <c r="AD42" s="114">
        <v>6</v>
      </c>
      <c r="AE42" s="115">
        <v>112</v>
      </c>
      <c r="AF42" s="53"/>
      <c r="AG42" s="53"/>
      <c r="AH42" s="53"/>
      <c r="AI42" s="53"/>
      <c r="AJ42" s="53"/>
      <c r="AK42" s="53"/>
      <c r="AL42" s="53"/>
      <c r="AM42" s="53"/>
      <c r="AN42" s="53"/>
      <c r="AO42" s="90"/>
      <c r="AP42" s="91"/>
    </row>
    <row r="43" spans="1:42" ht="15.75">
      <c r="A43" s="52"/>
      <c r="B43" s="52"/>
      <c r="C43" s="105">
        <v>16</v>
      </c>
      <c r="D43" s="113" t="s">
        <v>33</v>
      </c>
      <c r="E43" s="114">
        <v>1481</v>
      </c>
      <c r="F43" s="114">
        <v>109.6866981769075</v>
      </c>
      <c r="G43" s="114">
        <v>680</v>
      </c>
      <c r="H43" s="115">
        <v>112.20294117647059</v>
      </c>
      <c r="I43" s="114">
        <v>801</v>
      </c>
      <c r="J43" s="115">
        <v>107.55056179775281</v>
      </c>
      <c r="K43" s="45"/>
      <c r="L43" s="114">
        <v>676</v>
      </c>
      <c r="M43" s="114">
        <v>112.2085798816568</v>
      </c>
      <c r="N43" s="114">
        <v>676</v>
      </c>
      <c r="O43" s="115">
        <v>112.2085798816568</v>
      </c>
      <c r="P43" s="114">
        <v>0</v>
      </c>
      <c r="Q43" s="115" t="s">
        <v>108</v>
      </c>
      <c r="R43" s="45"/>
      <c r="S43" s="114">
        <v>805</v>
      </c>
      <c r="T43" s="114">
        <v>107.56894409937888</v>
      </c>
      <c r="U43" s="114">
        <v>4</v>
      </c>
      <c r="V43" s="115">
        <v>111.25</v>
      </c>
      <c r="W43" s="114">
        <v>801</v>
      </c>
      <c r="X43" s="115">
        <v>107.55056179775281</v>
      </c>
      <c r="Y43" s="45"/>
      <c r="Z43" s="114">
        <v>9</v>
      </c>
      <c r="AA43" s="114">
        <v>112</v>
      </c>
      <c r="AB43" s="114">
        <v>9</v>
      </c>
      <c r="AC43" s="115">
        <v>112</v>
      </c>
      <c r="AD43" s="114">
        <v>0</v>
      </c>
      <c r="AE43" s="115" t="s">
        <v>108</v>
      </c>
      <c r="AF43" s="53"/>
      <c r="AG43" s="53"/>
      <c r="AH43" s="53"/>
      <c r="AI43" s="53"/>
      <c r="AJ43" s="53"/>
      <c r="AK43" s="53"/>
      <c r="AL43" s="53"/>
      <c r="AM43" s="53"/>
      <c r="AN43" s="53"/>
      <c r="AO43" s="88"/>
      <c r="AP43" s="89"/>
    </row>
    <row r="44" spans="1:42" ht="15.75">
      <c r="A44" s="52"/>
      <c r="B44" s="52"/>
      <c r="C44" s="105">
        <v>19</v>
      </c>
      <c r="D44" s="113" t="s">
        <v>34</v>
      </c>
      <c r="E44" s="114">
        <v>2081</v>
      </c>
      <c r="F44" s="115">
        <v>110.83805862566074</v>
      </c>
      <c r="G44" s="114">
        <v>932</v>
      </c>
      <c r="H44" s="115">
        <v>112.52038626609442</v>
      </c>
      <c r="I44" s="114">
        <v>1149</v>
      </c>
      <c r="J44" s="115">
        <v>109.47345517841602</v>
      </c>
      <c r="K44" s="45"/>
      <c r="L44" s="114">
        <v>926</v>
      </c>
      <c r="M44" s="115">
        <v>112.52375809935205</v>
      </c>
      <c r="N44" s="114">
        <v>923</v>
      </c>
      <c r="O44" s="115">
        <v>112.52546045503792</v>
      </c>
      <c r="P44" s="114">
        <v>3</v>
      </c>
      <c r="Q44" s="115">
        <v>112</v>
      </c>
      <c r="R44" s="45"/>
      <c r="S44" s="114">
        <v>1155</v>
      </c>
      <c r="T44" s="115">
        <v>109.48658008658009</v>
      </c>
      <c r="U44" s="114">
        <v>9</v>
      </c>
      <c r="V44" s="115">
        <v>112</v>
      </c>
      <c r="W44" s="114">
        <v>1146</v>
      </c>
      <c r="X44" s="115">
        <v>109.46684118673647</v>
      </c>
      <c r="Y44" s="45"/>
      <c r="Z44" s="114">
        <v>16</v>
      </c>
      <c r="AA44" s="115">
        <v>135.1875</v>
      </c>
      <c r="AB44" s="114">
        <v>15</v>
      </c>
      <c r="AC44" s="115">
        <v>136.73333333333332</v>
      </c>
      <c r="AD44" s="114">
        <v>1</v>
      </c>
      <c r="AE44" s="115">
        <v>112</v>
      </c>
      <c r="AF44" s="53"/>
      <c r="AG44" s="53"/>
      <c r="AH44" s="53"/>
      <c r="AI44" s="53"/>
      <c r="AJ44" s="53"/>
      <c r="AK44" s="53"/>
      <c r="AL44" s="53"/>
      <c r="AM44" s="53"/>
      <c r="AN44" s="53"/>
      <c r="AO44" s="90"/>
      <c r="AP44" s="91"/>
    </row>
    <row r="45" spans="1:42" ht="15.75">
      <c r="A45" s="52"/>
      <c r="B45" s="52"/>
      <c r="C45" s="105">
        <v>45</v>
      </c>
      <c r="D45" s="113" t="s">
        <v>35</v>
      </c>
      <c r="E45" s="114">
        <v>5534</v>
      </c>
      <c r="F45" s="115">
        <v>110.19298879653054</v>
      </c>
      <c r="G45" s="114">
        <v>2382</v>
      </c>
      <c r="H45" s="115">
        <v>112.67926112510496</v>
      </c>
      <c r="I45" s="114">
        <v>3152</v>
      </c>
      <c r="J45" s="115">
        <v>108.31408629441624</v>
      </c>
      <c r="K45" s="45"/>
      <c r="L45" s="114">
        <v>2368</v>
      </c>
      <c r="M45" s="115">
        <v>112.71579391891892</v>
      </c>
      <c r="N45" s="114">
        <v>2363</v>
      </c>
      <c r="O45" s="115">
        <v>112.71434617012272</v>
      </c>
      <c r="P45" s="114">
        <v>5</v>
      </c>
      <c r="Q45" s="115">
        <v>113.4</v>
      </c>
      <c r="R45" s="45"/>
      <c r="S45" s="114">
        <v>3166</v>
      </c>
      <c r="T45" s="115">
        <v>108.30606443461781</v>
      </c>
      <c r="U45" s="114">
        <v>19</v>
      </c>
      <c r="V45" s="115">
        <v>108.31578947368421</v>
      </c>
      <c r="W45" s="114">
        <v>3147</v>
      </c>
      <c r="X45" s="115">
        <v>108.30600571973308</v>
      </c>
      <c r="Y45" s="45"/>
      <c r="Z45" s="114">
        <v>52</v>
      </c>
      <c r="AA45" s="115">
        <v>116.98076923076923</v>
      </c>
      <c r="AB45" s="114">
        <v>42</v>
      </c>
      <c r="AC45" s="115">
        <v>119.19047619047619</v>
      </c>
      <c r="AD45" s="114">
        <v>10</v>
      </c>
      <c r="AE45" s="115">
        <v>107.7</v>
      </c>
      <c r="AF45" s="53"/>
      <c r="AG45" s="53"/>
      <c r="AH45" s="53"/>
      <c r="AI45" s="53"/>
      <c r="AJ45" s="53"/>
      <c r="AK45" s="53"/>
      <c r="AL45" s="53"/>
      <c r="AM45" s="53"/>
      <c r="AN45" s="53"/>
      <c r="AO45" s="90"/>
      <c r="AP45" s="91"/>
    </row>
    <row r="46" spans="1:42" s="23" customFormat="1" ht="15.75">
      <c r="A46" s="52"/>
      <c r="B46" s="52"/>
      <c r="C46" s="147"/>
      <c r="D46" s="146" t="s">
        <v>51</v>
      </c>
      <c r="E46" s="140">
        <v>60841</v>
      </c>
      <c r="F46" s="141">
        <v>110.93704902943739</v>
      </c>
      <c r="G46" s="143">
        <v>27750</v>
      </c>
      <c r="H46" s="144">
        <v>112.65135135135135</v>
      </c>
      <c r="I46" s="98">
        <v>33091</v>
      </c>
      <c r="J46" s="112">
        <v>109.49944093560183</v>
      </c>
      <c r="K46" s="35"/>
      <c r="L46" s="140">
        <v>27409</v>
      </c>
      <c r="M46" s="141">
        <v>112.68371702725382</v>
      </c>
      <c r="N46" s="143">
        <v>27351</v>
      </c>
      <c r="O46" s="144">
        <v>112.68443566962817</v>
      </c>
      <c r="P46" s="98">
        <v>58</v>
      </c>
      <c r="Q46" s="112">
        <v>112.34482758620689</v>
      </c>
      <c r="R46" s="35"/>
      <c r="S46" s="140">
        <v>33432</v>
      </c>
      <c r="T46" s="141">
        <v>109.50505503709022</v>
      </c>
      <c r="U46" s="143">
        <v>399</v>
      </c>
      <c r="V46" s="144">
        <v>110.38345864661655</v>
      </c>
      <c r="W46" s="98">
        <v>33033</v>
      </c>
      <c r="X46" s="112">
        <v>109.49444494899041</v>
      </c>
      <c r="Y46" s="35"/>
      <c r="Z46" s="140">
        <v>1089</v>
      </c>
      <c r="AA46" s="141">
        <v>123.80348943985308</v>
      </c>
      <c r="AB46" s="143">
        <v>814</v>
      </c>
      <c r="AC46" s="144">
        <v>128.01351351351352</v>
      </c>
      <c r="AD46" s="98">
        <v>275</v>
      </c>
      <c r="AE46" s="112">
        <v>111.34181818181818</v>
      </c>
      <c r="AF46" s="53"/>
      <c r="AG46" s="53"/>
      <c r="AH46" s="53"/>
      <c r="AI46" s="53"/>
      <c r="AJ46" s="53"/>
      <c r="AK46" s="53"/>
      <c r="AL46" s="53"/>
      <c r="AM46" s="53"/>
      <c r="AN46" s="53"/>
      <c r="AO46" s="90"/>
      <c r="AP46" s="91"/>
    </row>
    <row r="47" spans="1:42" ht="15.75">
      <c r="A47" s="52"/>
      <c r="B47" s="52"/>
      <c r="C47" s="105">
        <v>8</v>
      </c>
      <c r="D47" s="113" t="s">
        <v>36</v>
      </c>
      <c r="E47" s="114">
        <v>44758</v>
      </c>
      <c r="F47" s="115">
        <v>111.03755753161445</v>
      </c>
      <c r="G47" s="114">
        <v>20890</v>
      </c>
      <c r="H47" s="115">
        <v>112.7193393968406</v>
      </c>
      <c r="I47" s="114">
        <v>23868</v>
      </c>
      <c r="J47" s="115">
        <v>109.56561085972851</v>
      </c>
      <c r="K47" s="45"/>
      <c r="L47" s="114">
        <v>20628</v>
      </c>
      <c r="M47" s="115">
        <v>112.74820632150475</v>
      </c>
      <c r="N47" s="114">
        <v>20584</v>
      </c>
      <c r="O47" s="115">
        <v>112.74883404586086</v>
      </c>
      <c r="P47" s="114">
        <v>44</v>
      </c>
      <c r="Q47" s="115">
        <v>112.45454545454545</v>
      </c>
      <c r="R47" s="45"/>
      <c r="S47" s="114">
        <v>24130</v>
      </c>
      <c r="T47" s="115">
        <v>109.57517612929962</v>
      </c>
      <c r="U47" s="114">
        <v>306</v>
      </c>
      <c r="V47" s="115">
        <v>110.73529411764706</v>
      </c>
      <c r="W47" s="114">
        <v>23824</v>
      </c>
      <c r="X47" s="115">
        <v>109.56027535258563</v>
      </c>
      <c r="Y47" s="45"/>
      <c r="Z47" s="114">
        <v>823</v>
      </c>
      <c r="AA47" s="115">
        <v>124.87120291616039</v>
      </c>
      <c r="AB47" s="114">
        <v>617</v>
      </c>
      <c r="AC47" s="115">
        <v>128.96434359805511</v>
      </c>
      <c r="AD47" s="114">
        <v>206</v>
      </c>
      <c r="AE47" s="115">
        <v>112.6116504854369</v>
      </c>
      <c r="AF47" s="53"/>
      <c r="AG47" s="53"/>
      <c r="AH47" s="53"/>
      <c r="AI47" s="53"/>
      <c r="AJ47" s="53"/>
      <c r="AK47" s="53"/>
      <c r="AL47" s="53"/>
      <c r="AM47" s="53"/>
      <c r="AN47" s="53"/>
      <c r="AO47" s="90"/>
      <c r="AP47" s="91"/>
    </row>
    <row r="48" spans="1:42" ht="15.75">
      <c r="A48" s="52"/>
      <c r="B48" s="52"/>
      <c r="C48" s="105">
        <v>17</v>
      </c>
      <c r="D48" s="113" t="s">
        <v>72</v>
      </c>
      <c r="E48" s="114">
        <v>6442</v>
      </c>
      <c r="F48" s="115">
        <v>110.67277243092208</v>
      </c>
      <c r="G48" s="114">
        <v>2724</v>
      </c>
      <c r="H48" s="115">
        <v>112.70668135095448</v>
      </c>
      <c r="I48" s="114">
        <v>3718</v>
      </c>
      <c r="J48" s="115">
        <v>109.18262506724045</v>
      </c>
      <c r="K48" s="45"/>
      <c r="L48" s="114">
        <v>2683</v>
      </c>
      <c r="M48" s="115">
        <v>112.7625792023854</v>
      </c>
      <c r="N48" s="114">
        <v>2680</v>
      </c>
      <c r="O48" s="115">
        <v>112.76343283582089</v>
      </c>
      <c r="P48" s="114">
        <v>3</v>
      </c>
      <c r="Q48" s="115">
        <v>112</v>
      </c>
      <c r="R48" s="45"/>
      <c r="S48" s="114">
        <v>3759</v>
      </c>
      <c r="T48" s="115">
        <v>109.18116520351157</v>
      </c>
      <c r="U48" s="114">
        <v>44</v>
      </c>
      <c r="V48" s="115">
        <v>109.25</v>
      </c>
      <c r="W48" s="114">
        <v>3715</v>
      </c>
      <c r="X48" s="115">
        <v>109.18034993270525</v>
      </c>
      <c r="Y48" s="45"/>
      <c r="Z48" s="114">
        <v>113</v>
      </c>
      <c r="AA48" s="115">
        <v>119.35398230088495</v>
      </c>
      <c r="AB48" s="114">
        <v>82</v>
      </c>
      <c r="AC48" s="115">
        <v>124.3780487804878</v>
      </c>
      <c r="AD48" s="114">
        <v>31</v>
      </c>
      <c r="AE48" s="115">
        <v>106.06451612903226</v>
      </c>
      <c r="AF48" s="53"/>
      <c r="AG48" s="53"/>
      <c r="AH48" s="53"/>
      <c r="AI48" s="53"/>
      <c r="AJ48" s="53"/>
      <c r="AK48" s="53"/>
      <c r="AL48" s="53"/>
      <c r="AM48" s="53"/>
      <c r="AN48" s="53"/>
      <c r="AO48" s="90"/>
      <c r="AP48" s="91"/>
    </row>
    <row r="49" spans="1:42" ht="15.75">
      <c r="A49" s="52"/>
      <c r="B49" s="52"/>
      <c r="C49" s="105">
        <v>25</v>
      </c>
      <c r="D49" s="113" t="s">
        <v>73</v>
      </c>
      <c r="E49" s="114">
        <v>3776</v>
      </c>
      <c r="F49" s="115">
        <v>110.37314618644068</v>
      </c>
      <c r="G49" s="114">
        <v>1470</v>
      </c>
      <c r="H49" s="115">
        <v>112.01768707482994</v>
      </c>
      <c r="I49" s="114">
        <v>2306</v>
      </c>
      <c r="J49" s="115">
        <v>109.32480485689506</v>
      </c>
      <c r="K49" s="45"/>
      <c r="L49" s="114">
        <v>1453</v>
      </c>
      <c r="M49" s="115">
        <v>112.02133516861666</v>
      </c>
      <c r="N49" s="114">
        <v>1449</v>
      </c>
      <c r="O49" s="115">
        <v>112.02139406487233</v>
      </c>
      <c r="P49" s="114">
        <v>4</v>
      </c>
      <c r="Q49" s="115">
        <v>112</v>
      </c>
      <c r="R49" s="45"/>
      <c r="S49" s="114">
        <v>2323</v>
      </c>
      <c r="T49" s="115">
        <v>109.34222987516142</v>
      </c>
      <c r="U49" s="114">
        <v>21</v>
      </c>
      <c r="V49" s="115">
        <v>111.76190476190476</v>
      </c>
      <c r="W49" s="114">
        <v>2302</v>
      </c>
      <c r="X49" s="115">
        <v>109.32015638575152</v>
      </c>
      <c r="Y49" s="45"/>
      <c r="Z49" s="114">
        <v>41</v>
      </c>
      <c r="AA49" s="115">
        <v>121.02439024390245</v>
      </c>
      <c r="AB49" s="114">
        <v>28</v>
      </c>
      <c r="AC49" s="115">
        <v>125.21428571428571</v>
      </c>
      <c r="AD49" s="114">
        <v>13</v>
      </c>
      <c r="AE49" s="115">
        <v>112</v>
      </c>
      <c r="AF49" s="53"/>
      <c r="AG49" s="53"/>
      <c r="AH49" s="53"/>
      <c r="AI49" s="53"/>
      <c r="AJ49" s="53"/>
      <c r="AK49" s="53"/>
      <c r="AL49" s="53"/>
      <c r="AM49" s="53"/>
      <c r="AN49" s="53"/>
      <c r="AO49" s="88"/>
      <c r="AP49" s="89"/>
    </row>
    <row r="50" spans="1:42" ht="15.75">
      <c r="A50" s="52"/>
      <c r="B50" s="52"/>
      <c r="C50" s="105">
        <v>43</v>
      </c>
      <c r="D50" s="113" t="s">
        <v>37</v>
      </c>
      <c r="E50" s="114">
        <v>5865</v>
      </c>
      <c r="F50" s="115">
        <v>110.8233589087809</v>
      </c>
      <c r="G50" s="114">
        <v>2666</v>
      </c>
      <c r="H50" s="115">
        <v>112.41147786946736</v>
      </c>
      <c r="I50" s="114">
        <v>3199</v>
      </c>
      <c r="J50" s="115">
        <v>109.49984370115661</v>
      </c>
      <c r="K50" s="45"/>
      <c r="L50" s="114">
        <v>2645</v>
      </c>
      <c r="M50" s="115">
        <v>112.46465028355388</v>
      </c>
      <c r="N50" s="114">
        <v>2638</v>
      </c>
      <c r="O50" s="115">
        <v>112.46588324488249</v>
      </c>
      <c r="P50" s="114">
        <v>7</v>
      </c>
      <c r="Q50" s="115">
        <v>112</v>
      </c>
      <c r="R50" s="45"/>
      <c r="S50" s="114">
        <v>3220</v>
      </c>
      <c r="T50" s="115">
        <v>109.4751552795031</v>
      </c>
      <c r="U50" s="114">
        <v>28</v>
      </c>
      <c r="V50" s="115">
        <v>107.28571428571429</v>
      </c>
      <c r="W50" s="114">
        <v>3192</v>
      </c>
      <c r="X50" s="115">
        <v>109.49436090225564</v>
      </c>
      <c r="Y50" s="45"/>
      <c r="Z50" s="114">
        <v>112</v>
      </c>
      <c r="AA50" s="115">
        <v>121.46428571428571</v>
      </c>
      <c r="AB50" s="114">
        <v>87</v>
      </c>
      <c r="AC50" s="115">
        <v>125.59770114942529</v>
      </c>
      <c r="AD50" s="114">
        <v>25</v>
      </c>
      <c r="AE50" s="115">
        <v>107.08</v>
      </c>
      <c r="AF50" s="53"/>
      <c r="AG50" s="53"/>
      <c r="AH50" s="53"/>
      <c r="AI50" s="53"/>
      <c r="AJ50" s="53"/>
      <c r="AK50" s="53"/>
      <c r="AL50" s="53"/>
      <c r="AM50" s="53"/>
      <c r="AN50" s="53"/>
      <c r="AO50" s="90"/>
      <c r="AP50" s="91"/>
    </row>
    <row r="51" spans="1:42" s="23" customFormat="1" ht="15.75">
      <c r="A51" s="52"/>
      <c r="B51" s="52"/>
      <c r="C51" s="147"/>
      <c r="D51" s="146" t="s">
        <v>92</v>
      </c>
      <c r="E51" s="140">
        <v>34435</v>
      </c>
      <c r="F51" s="141">
        <v>110.65503121823726</v>
      </c>
      <c r="G51" s="143">
        <v>16113</v>
      </c>
      <c r="H51" s="144">
        <v>112.57220877552287</v>
      </c>
      <c r="I51" s="98">
        <v>18322</v>
      </c>
      <c r="J51" s="112">
        <v>108.9689990175745</v>
      </c>
      <c r="K51" s="35"/>
      <c r="L51" s="140">
        <v>15947</v>
      </c>
      <c r="M51" s="141">
        <v>112.56618799774252</v>
      </c>
      <c r="N51" s="143">
        <v>15903</v>
      </c>
      <c r="O51" s="144">
        <v>112.57504873294347</v>
      </c>
      <c r="P51" s="98">
        <v>44</v>
      </c>
      <c r="Q51" s="112">
        <v>109.36363636363636</v>
      </c>
      <c r="R51" s="35"/>
      <c r="S51" s="140">
        <v>18488</v>
      </c>
      <c r="T51" s="141">
        <v>109.00654478580701</v>
      </c>
      <c r="U51" s="143">
        <v>210</v>
      </c>
      <c r="V51" s="144">
        <v>112.35714285714286</v>
      </c>
      <c r="W51" s="98">
        <v>18278</v>
      </c>
      <c r="X51" s="112">
        <v>108.9680490206806</v>
      </c>
      <c r="Y51" s="35"/>
      <c r="Z51" s="140">
        <v>496</v>
      </c>
      <c r="AA51" s="141">
        <v>123.6774193548387</v>
      </c>
      <c r="AB51" s="143">
        <v>413</v>
      </c>
      <c r="AC51" s="144">
        <v>126.71670702179176</v>
      </c>
      <c r="AD51" s="98">
        <v>83</v>
      </c>
      <c r="AE51" s="112">
        <v>108.55421686746988</v>
      </c>
      <c r="AF51" s="53"/>
      <c r="AG51" s="53"/>
      <c r="AH51" s="53"/>
      <c r="AI51" s="53"/>
      <c r="AJ51" s="53"/>
      <c r="AK51" s="53"/>
      <c r="AL51" s="53"/>
      <c r="AM51" s="53"/>
      <c r="AN51" s="53"/>
      <c r="AO51" s="88"/>
      <c r="AP51" s="89"/>
    </row>
    <row r="52" spans="1:42" ht="15.75">
      <c r="A52" s="52"/>
      <c r="B52" s="52"/>
      <c r="C52" s="105">
        <v>3</v>
      </c>
      <c r="D52" s="113" t="s">
        <v>74</v>
      </c>
      <c r="E52" s="114">
        <v>12004</v>
      </c>
      <c r="F52" s="115">
        <v>110.55514828390537</v>
      </c>
      <c r="G52" s="114">
        <v>5586</v>
      </c>
      <c r="H52" s="115">
        <v>112.67525957751522</v>
      </c>
      <c r="I52" s="114">
        <v>6418</v>
      </c>
      <c r="J52" s="115">
        <v>108.70987846681209</v>
      </c>
      <c r="K52" s="45"/>
      <c r="L52" s="114">
        <v>5530</v>
      </c>
      <c r="M52" s="115">
        <v>112.68101265822784</v>
      </c>
      <c r="N52" s="114">
        <v>5523</v>
      </c>
      <c r="O52" s="115">
        <v>112.68060836501901</v>
      </c>
      <c r="P52" s="114">
        <v>7</v>
      </c>
      <c r="Q52" s="115">
        <v>113</v>
      </c>
      <c r="R52" s="45"/>
      <c r="S52" s="114">
        <v>6474</v>
      </c>
      <c r="T52" s="115">
        <v>108.73926475131294</v>
      </c>
      <c r="U52" s="114">
        <v>63</v>
      </c>
      <c r="V52" s="115">
        <v>112.2063492063492</v>
      </c>
      <c r="W52" s="114">
        <v>6411</v>
      </c>
      <c r="X52" s="115">
        <v>108.70519419747309</v>
      </c>
      <c r="Y52" s="45"/>
      <c r="Z52" s="114">
        <v>164</v>
      </c>
      <c r="AA52" s="115">
        <v>128.09756097560975</v>
      </c>
      <c r="AB52" s="114">
        <v>144</v>
      </c>
      <c r="AC52" s="115">
        <v>130.77083333333334</v>
      </c>
      <c r="AD52" s="114">
        <v>20</v>
      </c>
      <c r="AE52" s="115">
        <v>108.85</v>
      </c>
      <c r="AF52" s="53"/>
      <c r="AG52" s="53"/>
      <c r="AH52" s="53"/>
      <c r="AI52" s="53"/>
      <c r="AJ52" s="53"/>
      <c r="AK52" s="53"/>
      <c r="AL52" s="53"/>
      <c r="AM52" s="53"/>
      <c r="AN52" s="53"/>
      <c r="AO52" s="88"/>
      <c r="AP52" s="89"/>
    </row>
    <row r="53" spans="1:42" ht="15.75" customHeight="1">
      <c r="A53" s="52"/>
      <c r="B53" s="52"/>
      <c r="C53" s="105">
        <v>12</v>
      </c>
      <c r="D53" s="113" t="s">
        <v>75</v>
      </c>
      <c r="E53" s="114">
        <v>4208</v>
      </c>
      <c r="F53" s="115">
        <v>110.7842205323194</v>
      </c>
      <c r="G53" s="114">
        <v>1915</v>
      </c>
      <c r="H53" s="115">
        <v>112.44177545691906</v>
      </c>
      <c r="I53" s="114">
        <v>2293</v>
      </c>
      <c r="J53" s="115">
        <v>109.39991277802007</v>
      </c>
      <c r="K53" s="45"/>
      <c r="L53" s="114">
        <v>1898</v>
      </c>
      <c r="M53" s="115">
        <v>112.44942044257112</v>
      </c>
      <c r="N53" s="114">
        <v>1893</v>
      </c>
      <c r="O53" s="115">
        <v>112.44690966719493</v>
      </c>
      <c r="P53" s="114">
        <v>5</v>
      </c>
      <c r="Q53" s="115">
        <v>113.4</v>
      </c>
      <c r="R53" s="45"/>
      <c r="S53" s="114">
        <v>2310</v>
      </c>
      <c r="T53" s="115">
        <v>109.41601731601732</v>
      </c>
      <c r="U53" s="114">
        <v>22</v>
      </c>
      <c r="V53" s="115">
        <v>112</v>
      </c>
      <c r="W53" s="114">
        <v>2288</v>
      </c>
      <c r="X53" s="115">
        <v>109.39117132867133</v>
      </c>
      <c r="Y53" s="45"/>
      <c r="Z53" s="114">
        <v>43</v>
      </c>
      <c r="AA53" s="115">
        <v>121.93023255813954</v>
      </c>
      <c r="AB53" s="114">
        <v>41</v>
      </c>
      <c r="AC53" s="115">
        <v>122.41463414634147</v>
      </c>
      <c r="AD53" s="114">
        <v>2</v>
      </c>
      <c r="AE53" s="115">
        <v>112</v>
      </c>
      <c r="AF53" s="53"/>
      <c r="AG53" s="53"/>
      <c r="AH53" s="53"/>
      <c r="AI53" s="53"/>
      <c r="AJ53" s="53"/>
      <c r="AK53" s="53"/>
      <c r="AL53" s="53"/>
      <c r="AM53" s="53"/>
      <c r="AN53" s="53"/>
      <c r="AO53" s="88"/>
      <c r="AP53" s="89"/>
    </row>
    <row r="54" spans="1:42" ht="15.75">
      <c r="A54" s="52"/>
      <c r="B54" s="52"/>
      <c r="C54" s="105">
        <v>46</v>
      </c>
      <c r="D54" s="113" t="s">
        <v>42</v>
      </c>
      <c r="E54" s="114">
        <v>18223</v>
      </c>
      <c r="F54" s="115">
        <v>110.69099489655929</v>
      </c>
      <c r="G54" s="114">
        <v>8612</v>
      </c>
      <c r="H54" s="115">
        <v>112.53437064561078</v>
      </c>
      <c r="I54" s="114">
        <v>9611</v>
      </c>
      <c r="J54" s="115">
        <v>109.03922588700448</v>
      </c>
      <c r="K54" s="45"/>
      <c r="L54" s="114">
        <v>8519</v>
      </c>
      <c r="M54" s="115">
        <v>112.5176663927691</v>
      </c>
      <c r="N54" s="114">
        <v>8487</v>
      </c>
      <c r="O54" s="115">
        <v>112.53493578414044</v>
      </c>
      <c r="P54" s="114">
        <v>32</v>
      </c>
      <c r="Q54" s="115">
        <v>107.9375</v>
      </c>
      <c r="R54" s="45"/>
      <c r="S54" s="114">
        <v>9704</v>
      </c>
      <c r="T54" s="115">
        <v>109.08738664468261</v>
      </c>
      <c r="U54" s="114">
        <v>125</v>
      </c>
      <c r="V54" s="115">
        <v>112.496</v>
      </c>
      <c r="W54" s="114">
        <v>9579</v>
      </c>
      <c r="X54" s="115">
        <v>109.04290635765737</v>
      </c>
      <c r="Y54" s="45"/>
      <c r="Z54" s="114">
        <v>289</v>
      </c>
      <c r="AA54" s="115">
        <v>121.42906574394463</v>
      </c>
      <c r="AB54" s="114">
        <v>228</v>
      </c>
      <c r="AC54" s="115">
        <v>124.92982456140351</v>
      </c>
      <c r="AD54" s="114">
        <v>61</v>
      </c>
      <c r="AE54" s="115">
        <v>108.34426229508196</v>
      </c>
      <c r="AF54" s="53"/>
      <c r="AG54" s="53"/>
      <c r="AH54" s="53"/>
      <c r="AI54" s="53"/>
      <c r="AJ54" s="53"/>
      <c r="AK54" s="53"/>
      <c r="AL54" s="53"/>
      <c r="AM54" s="53"/>
      <c r="AN54" s="53"/>
      <c r="AO54" s="88"/>
      <c r="AP54" s="89"/>
    </row>
    <row r="55" spans="1:42" s="23" customFormat="1" ht="15.75">
      <c r="A55" s="52"/>
      <c r="B55" s="52"/>
      <c r="C55" s="147"/>
      <c r="D55" s="146" t="s">
        <v>53</v>
      </c>
      <c r="E55" s="140">
        <v>7449</v>
      </c>
      <c r="F55" s="141">
        <v>110.51349174385824</v>
      </c>
      <c r="G55" s="143">
        <v>3593</v>
      </c>
      <c r="H55" s="144">
        <v>112.78875591427776</v>
      </c>
      <c r="I55" s="98">
        <v>3856</v>
      </c>
      <c r="J55" s="112">
        <v>108.39341286307054</v>
      </c>
      <c r="K55" s="35"/>
      <c r="L55" s="140">
        <v>3573</v>
      </c>
      <c r="M55" s="141">
        <v>112.77553876294431</v>
      </c>
      <c r="N55" s="143">
        <v>3568</v>
      </c>
      <c r="O55" s="144">
        <v>112.79624439461884</v>
      </c>
      <c r="P55" s="98">
        <v>5</v>
      </c>
      <c r="Q55" s="112">
        <v>98</v>
      </c>
      <c r="R55" s="35"/>
      <c r="S55" s="140">
        <v>3876</v>
      </c>
      <c r="T55" s="141">
        <v>108.42827657378741</v>
      </c>
      <c r="U55" s="143">
        <v>25</v>
      </c>
      <c r="V55" s="144">
        <v>111.72</v>
      </c>
      <c r="W55" s="98">
        <v>3851</v>
      </c>
      <c r="X55" s="112">
        <v>108.40690729680603</v>
      </c>
      <c r="Y55" s="35"/>
      <c r="Z55" s="140">
        <v>71</v>
      </c>
      <c r="AA55" s="141">
        <v>134.92957746478874</v>
      </c>
      <c r="AB55" s="143">
        <v>61</v>
      </c>
      <c r="AC55" s="144">
        <v>140.59016393442624</v>
      </c>
      <c r="AD55" s="98">
        <v>10</v>
      </c>
      <c r="AE55" s="112">
        <v>100.4</v>
      </c>
      <c r="AF55" s="53"/>
      <c r="AG55" s="53"/>
      <c r="AH55" s="53"/>
      <c r="AI55" s="53"/>
      <c r="AJ55" s="53"/>
      <c r="AK55" s="53"/>
      <c r="AL55" s="53"/>
      <c r="AM55" s="53"/>
      <c r="AN55" s="53"/>
      <c r="AO55" s="90"/>
      <c r="AP55" s="91"/>
    </row>
    <row r="56" spans="1:42" ht="15.75">
      <c r="A56" s="52"/>
      <c r="B56" s="52"/>
      <c r="C56" s="105">
        <v>6</v>
      </c>
      <c r="D56" s="113" t="s">
        <v>38</v>
      </c>
      <c r="E56" s="114">
        <v>4959</v>
      </c>
      <c r="F56" s="115">
        <v>110.57935067553942</v>
      </c>
      <c r="G56" s="114">
        <v>2419</v>
      </c>
      <c r="H56" s="115">
        <v>112.82141380735841</v>
      </c>
      <c r="I56" s="114">
        <v>2540</v>
      </c>
      <c r="J56" s="115">
        <v>108.44409448818898</v>
      </c>
      <c r="K56" s="45"/>
      <c r="L56" s="114">
        <v>2411</v>
      </c>
      <c r="M56" s="115">
        <v>112.79510576524264</v>
      </c>
      <c r="N56" s="114">
        <v>2406</v>
      </c>
      <c r="O56" s="115">
        <v>112.82585203657523</v>
      </c>
      <c r="P56" s="114">
        <v>5</v>
      </c>
      <c r="Q56" s="115">
        <v>98</v>
      </c>
      <c r="R56" s="45"/>
      <c r="S56" s="114">
        <v>2548</v>
      </c>
      <c r="T56" s="115">
        <v>108.48273155416013</v>
      </c>
      <c r="U56" s="114">
        <v>13</v>
      </c>
      <c r="V56" s="115">
        <v>112</v>
      </c>
      <c r="W56" s="114">
        <v>2535</v>
      </c>
      <c r="X56" s="115">
        <v>108.4646942800789</v>
      </c>
      <c r="Y56" s="45"/>
      <c r="Z56" s="114">
        <v>49</v>
      </c>
      <c r="AA56" s="115">
        <v>134.9387755102041</v>
      </c>
      <c r="AB56" s="114">
        <v>43</v>
      </c>
      <c r="AC56" s="115">
        <v>140.83720930232559</v>
      </c>
      <c r="AD56" s="114">
        <v>6</v>
      </c>
      <c r="AE56" s="115">
        <v>92.666666666666671</v>
      </c>
      <c r="AF56" s="53"/>
      <c r="AG56" s="53"/>
      <c r="AH56" s="53"/>
      <c r="AI56" s="53"/>
      <c r="AJ56" s="53"/>
      <c r="AK56" s="53"/>
      <c r="AL56" s="53"/>
      <c r="AM56" s="53"/>
      <c r="AN56" s="53"/>
      <c r="AO56" s="90"/>
      <c r="AP56" s="91"/>
    </row>
    <row r="57" spans="1:42" ht="15.75">
      <c r="A57" s="52"/>
      <c r="B57" s="52"/>
      <c r="C57" s="105">
        <v>10</v>
      </c>
      <c r="D57" s="113" t="s">
        <v>39</v>
      </c>
      <c r="E57" s="114">
        <v>2490</v>
      </c>
      <c r="F57" s="115">
        <v>110.38232931726908</v>
      </c>
      <c r="G57" s="114">
        <v>1174</v>
      </c>
      <c r="H57" s="115">
        <v>112.72146507666099</v>
      </c>
      <c r="I57" s="114">
        <v>1316</v>
      </c>
      <c r="J57" s="115">
        <v>108.29559270516717</v>
      </c>
      <c r="K57" s="45"/>
      <c r="L57" s="114">
        <v>1162</v>
      </c>
      <c r="M57" s="115">
        <v>112.73493975903614</v>
      </c>
      <c r="N57" s="114">
        <v>1162</v>
      </c>
      <c r="O57" s="115">
        <v>112.73493975903614</v>
      </c>
      <c r="P57" s="114">
        <v>0</v>
      </c>
      <c r="Q57" s="115" t="s">
        <v>108</v>
      </c>
      <c r="R57" s="45"/>
      <c r="S57" s="114">
        <v>1328</v>
      </c>
      <c r="T57" s="115">
        <v>108.3237951807229</v>
      </c>
      <c r="U57" s="114">
        <v>12</v>
      </c>
      <c r="V57" s="115">
        <v>111.41666666666667</v>
      </c>
      <c r="W57" s="114">
        <v>1316</v>
      </c>
      <c r="X57" s="115">
        <v>108.29559270516717</v>
      </c>
      <c r="Y57" s="45"/>
      <c r="Z57" s="114">
        <v>22</v>
      </c>
      <c r="AA57" s="115">
        <v>134.90909090909091</v>
      </c>
      <c r="AB57" s="114">
        <v>18</v>
      </c>
      <c r="AC57" s="115">
        <v>140</v>
      </c>
      <c r="AD57" s="114">
        <v>4</v>
      </c>
      <c r="AE57" s="115">
        <v>112</v>
      </c>
      <c r="AF57" s="53"/>
      <c r="AG57" s="53"/>
      <c r="AH57" s="53"/>
      <c r="AI57" s="53"/>
      <c r="AJ57" s="53"/>
      <c r="AK57" s="53"/>
      <c r="AL57" s="53"/>
      <c r="AM57" s="53"/>
      <c r="AN57" s="53"/>
      <c r="AO57" s="90"/>
      <c r="AP57" s="91"/>
    </row>
    <row r="58" spans="1:42" s="23" customFormat="1" ht="15.75">
      <c r="A58" s="52"/>
      <c r="B58" s="52"/>
      <c r="C58" s="147"/>
      <c r="D58" s="146" t="s">
        <v>54</v>
      </c>
      <c r="E58" s="140">
        <v>14828</v>
      </c>
      <c r="F58" s="141">
        <v>110.72949824656057</v>
      </c>
      <c r="G58" s="143">
        <v>7337</v>
      </c>
      <c r="H58" s="144">
        <v>112.86629412566444</v>
      </c>
      <c r="I58" s="98">
        <v>7491</v>
      </c>
      <c r="J58" s="112">
        <v>108.63663062341476</v>
      </c>
      <c r="K58" s="35"/>
      <c r="L58" s="140">
        <v>7298</v>
      </c>
      <c r="M58" s="141">
        <v>112.86146889558783</v>
      </c>
      <c r="N58" s="143">
        <v>7288</v>
      </c>
      <c r="O58" s="144">
        <v>112.87897914379802</v>
      </c>
      <c r="P58" s="98">
        <v>10</v>
      </c>
      <c r="Q58" s="112">
        <v>100.1</v>
      </c>
      <c r="R58" s="35"/>
      <c r="S58" s="140">
        <v>7530</v>
      </c>
      <c r="T58" s="141">
        <v>108.66321381142099</v>
      </c>
      <c r="U58" s="143">
        <v>49</v>
      </c>
      <c r="V58" s="144">
        <v>110.9795918367347</v>
      </c>
      <c r="W58" s="98">
        <v>7481</v>
      </c>
      <c r="X58" s="112">
        <v>108.64804170565432</v>
      </c>
      <c r="Y58" s="35"/>
      <c r="Z58" s="140">
        <v>246</v>
      </c>
      <c r="AA58" s="141">
        <v>125.01219512195122</v>
      </c>
      <c r="AB58" s="143">
        <v>201</v>
      </c>
      <c r="AC58" s="144">
        <v>129.34328358208955</v>
      </c>
      <c r="AD58" s="98">
        <v>45</v>
      </c>
      <c r="AE58" s="112">
        <v>105.66666666666667</v>
      </c>
      <c r="AF58" s="53"/>
      <c r="AG58" s="53"/>
      <c r="AH58" s="53"/>
      <c r="AI58" s="53"/>
      <c r="AJ58" s="53"/>
      <c r="AK58" s="53"/>
      <c r="AL58" s="53"/>
      <c r="AM58" s="53"/>
      <c r="AN58" s="53"/>
      <c r="AO58" s="88"/>
      <c r="AP58" s="89"/>
    </row>
    <row r="59" spans="1:42" ht="15.75">
      <c r="A59" s="52"/>
      <c r="B59" s="52"/>
      <c r="C59" s="105">
        <v>15</v>
      </c>
      <c r="D59" s="113" t="s">
        <v>76</v>
      </c>
      <c r="E59" s="114">
        <v>6553</v>
      </c>
      <c r="F59" s="115">
        <v>110.73126812147108</v>
      </c>
      <c r="G59" s="114">
        <v>3255</v>
      </c>
      <c r="H59" s="115">
        <v>112.89800307219662</v>
      </c>
      <c r="I59" s="114">
        <v>3298</v>
      </c>
      <c r="J59" s="115">
        <v>108.59278350515464</v>
      </c>
      <c r="K59" s="45"/>
      <c r="L59" s="114">
        <v>3239</v>
      </c>
      <c r="M59" s="115">
        <v>112.87774004322321</v>
      </c>
      <c r="N59" s="114">
        <v>3235</v>
      </c>
      <c r="O59" s="115">
        <v>112.9177743431221</v>
      </c>
      <c r="P59" s="114">
        <v>4</v>
      </c>
      <c r="Q59" s="115">
        <v>80.5</v>
      </c>
      <c r="R59" s="45"/>
      <c r="S59" s="114">
        <v>3314</v>
      </c>
      <c r="T59" s="115">
        <v>108.63337356668679</v>
      </c>
      <c r="U59" s="114">
        <v>20</v>
      </c>
      <c r="V59" s="115">
        <v>109.7</v>
      </c>
      <c r="W59" s="114">
        <v>3294</v>
      </c>
      <c r="X59" s="115">
        <v>108.62689738919246</v>
      </c>
      <c r="Y59" s="45"/>
      <c r="Z59" s="114">
        <v>90</v>
      </c>
      <c r="AA59" s="115">
        <v>128.85555555555555</v>
      </c>
      <c r="AB59" s="114">
        <v>80</v>
      </c>
      <c r="AC59" s="115">
        <v>129.88749999999999</v>
      </c>
      <c r="AD59" s="114">
        <v>10</v>
      </c>
      <c r="AE59" s="115">
        <v>120.6</v>
      </c>
      <c r="AF59" s="53"/>
      <c r="AG59" s="53"/>
      <c r="AH59" s="53"/>
      <c r="AI59" s="53"/>
      <c r="AJ59" s="53"/>
      <c r="AK59" s="53"/>
      <c r="AL59" s="53"/>
      <c r="AM59" s="53"/>
      <c r="AN59" s="53"/>
      <c r="AO59" s="90"/>
      <c r="AP59" s="91"/>
    </row>
    <row r="60" spans="1:42" ht="15.75">
      <c r="A60" s="52"/>
      <c r="B60" s="52"/>
      <c r="C60" s="105">
        <v>27</v>
      </c>
      <c r="D60" s="113" t="s">
        <v>40</v>
      </c>
      <c r="E60" s="114">
        <v>1749</v>
      </c>
      <c r="F60" s="115">
        <v>110.19668381932533</v>
      </c>
      <c r="G60" s="114">
        <v>847</v>
      </c>
      <c r="H60" s="115">
        <v>112.24793388429752</v>
      </c>
      <c r="I60" s="114">
        <v>902</v>
      </c>
      <c r="J60" s="115">
        <v>108.27050997782705</v>
      </c>
      <c r="K60" s="45"/>
      <c r="L60" s="114">
        <v>841</v>
      </c>
      <c r="M60" s="115">
        <v>112.25445897740785</v>
      </c>
      <c r="N60" s="114">
        <v>840</v>
      </c>
      <c r="O60" s="115">
        <v>112.24642857142857</v>
      </c>
      <c r="P60" s="114">
        <v>1</v>
      </c>
      <c r="Q60" s="115">
        <v>119</v>
      </c>
      <c r="R60" s="45"/>
      <c r="S60" s="114">
        <v>908</v>
      </c>
      <c r="T60" s="115">
        <v>108.29074889867842</v>
      </c>
      <c r="U60" s="114">
        <v>7</v>
      </c>
      <c r="V60" s="115">
        <v>112.42857142857143</v>
      </c>
      <c r="W60" s="114">
        <v>901</v>
      </c>
      <c r="X60" s="115">
        <v>108.25860155382908</v>
      </c>
      <c r="Y60" s="45"/>
      <c r="Z60" s="114">
        <v>27</v>
      </c>
      <c r="AA60" s="115">
        <v>119.5925925925926</v>
      </c>
      <c r="AB60" s="114">
        <v>22</v>
      </c>
      <c r="AC60" s="115">
        <v>124.5</v>
      </c>
      <c r="AD60" s="114">
        <v>5</v>
      </c>
      <c r="AE60" s="115">
        <v>98</v>
      </c>
      <c r="AF60" s="53"/>
      <c r="AG60" s="53"/>
      <c r="AH60" s="53"/>
      <c r="AI60" s="53"/>
      <c r="AJ60" s="53"/>
      <c r="AK60" s="53"/>
      <c r="AL60" s="53"/>
      <c r="AM60" s="53"/>
      <c r="AN60" s="53"/>
      <c r="AO60" s="90"/>
      <c r="AP60" s="91"/>
    </row>
    <row r="61" spans="1:42" ht="15.75">
      <c r="A61" s="52"/>
      <c r="B61" s="52"/>
      <c r="C61" s="105">
        <v>32</v>
      </c>
      <c r="D61" s="113" t="s">
        <v>77</v>
      </c>
      <c r="E61" s="114">
        <v>1364</v>
      </c>
      <c r="F61" s="115">
        <v>110.57844574780059</v>
      </c>
      <c r="G61" s="114">
        <v>653</v>
      </c>
      <c r="H61" s="115">
        <v>113.06738131699846</v>
      </c>
      <c r="I61" s="114">
        <v>711</v>
      </c>
      <c r="J61" s="115">
        <v>108.29254571026723</v>
      </c>
      <c r="K61" s="45"/>
      <c r="L61" s="114">
        <v>652</v>
      </c>
      <c r="M61" s="115">
        <v>113.06901840490798</v>
      </c>
      <c r="N61" s="114">
        <v>649</v>
      </c>
      <c r="O61" s="115">
        <v>113.07395993836671</v>
      </c>
      <c r="P61" s="114">
        <v>3</v>
      </c>
      <c r="Q61" s="115">
        <v>112</v>
      </c>
      <c r="R61" s="45"/>
      <c r="S61" s="114">
        <v>712</v>
      </c>
      <c r="T61" s="115">
        <v>108.29775280898876</v>
      </c>
      <c r="U61" s="114">
        <v>4</v>
      </c>
      <c r="V61" s="115">
        <v>112</v>
      </c>
      <c r="W61" s="114">
        <v>708</v>
      </c>
      <c r="X61" s="115">
        <v>108.2768361581921</v>
      </c>
      <c r="Y61" s="45"/>
      <c r="Z61" s="114">
        <v>26</v>
      </c>
      <c r="AA61" s="115">
        <v>126</v>
      </c>
      <c r="AB61" s="114">
        <v>19</v>
      </c>
      <c r="AC61" s="115">
        <v>134.84210526315789</v>
      </c>
      <c r="AD61" s="114">
        <v>7</v>
      </c>
      <c r="AE61" s="115">
        <v>102</v>
      </c>
      <c r="AF61" s="53"/>
      <c r="AG61" s="53"/>
      <c r="AH61" s="53"/>
      <c r="AI61" s="53"/>
      <c r="AJ61" s="53"/>
      <c r="AK61" s="53"/>
      <c r="AL61" s="53"/>
      <c r="AM61" s="53"/>
      <c r="AN61" s="53"/>
      <c r="AO61" s="88"/>
      <c r="AP61" s="89"/>
    </row>
    <row r="62" spans="1:42" ht="15.75">
      <c r="A62" s="52"/>
      <c r="B62" s="52"/>
      <c r="C62" s="105">
        <v>36</v>
      </c>
      <c r="D62" s="113" t="s">
        <v>41</v>
      </c>
      <c r="E62" s="114">
        <v>5162</v>
      </c>
      <c r="F62" s="115">
        <v>110.94769469197985</v>
      </c>
      <c r="G62" s="114">
        <v>2582</v>
      </c>
      <c r="H62" s="115">
        <v>112.97831138652208</v>
      </c>
      <c r="I62" s="114">
        <v>2580</v>
      </c>
      <c r="J62" s="115">
        <v>108.91550387596899</v>
      </c>
      <c r="K62" s="45"/>
      <c r="L62" s="114">
        <v>2566</v>
      </c>
      <c r="M62" s="115">
        <v>112.98713951675759</v>
      </c>
      <c r="N62" s="114">
        <v>2564</v>
      </c>
      <c r="O62" s="115">
        <v>112.98790951638065</v>
      </c>
      <c r="P62" s="114">
        <v>2</v>
      </c>
      <c r="Q62" s="115">
        <v>112</v>
      </c>
      <c r="R62" s="45"/>
      <c r="S62" s="114">
        <v>2596</v>
      </c>
      <c r="T62" s="115">
        <v>108.93181818181819</v>
      </c>
      <c r="U62" s="114">
        <v>18</v>
      </c>
      <c r="V62" s="115">
        <v>111.61111111111111</v>
      </c>
      <c r="W62" s="114">
        <v>2578</v>
      </c>
      <c r="X62" s="115">
        <v>108.91311093871218</v>
      </c>
      <c r="Y62" s="45"/>
      <c r="Z62" s="114">
        <v>103</v>
      </c>
      <c r="AA62" s="115">
        <v>122.8252427184466</v>
      </c>
      <c r="AB62" s="114">
        <v>80</v>
      </c>
      <c r="AC62" s="115">
        <v>128.82499999999999</v>
      </c>
      <c r="AD62" s="114">
        <v>23</v>
      </c>
      <c r="AE62" s="115">
        <v>101.95652173913044</v>
      </c>
      <c r="AF62" s="53"/>
      <c r="AG62" s="53"/>
      <c r="AH62" s="53"/>
      <c r="AI62" s="53"/>
      <c r="AJ62" s="53"/>
      <c r="AK62" s="53"/>
      <c r="AL62" s="53"/>
      <c r="AM62" s="53"/>
      <c r="AN62" s="53"/>
      <c r="AO62" s="90"/>
      <c r="AP62" s="91"/>
    </row>
    <row r="63" spans="1:42" s="23" customFormat="1" ht="15.75">
      <c r="A63" s="52"/>
      <c r="B63" s="52"/>
      <c r="C63" s="147">
        <v>28</v>
      </c>
      <c r="D63" s="146" t="s">
        <v>90</v>
      </c>
      <c r="E63" s="140">
        <v>55879</v>
      </c>
      <c r="F63" s="141">
        <v>110.73836324916337</v>
      </c>
      <c r="G63" s="143">
        <v>27671</v>
      </c>
      <c r="H63" s="144">
        <v>112.85049329623071</v>
      </c>
      <c r="I63" s="98">
        <v>28208</v>
      </c>
      <c r="J63" s="112">
        <v>108.6664421440726</v>
      </c>
      <c r="K63" s="35"/>
      <c r="L63" s="140">
        <v>27422</v>
      </c>
      <c r="M63" s="141">
        <v>112.84767704762599</v>
      </c>
      <c r="N63" s="143">
        <v>27395</v>
      </c>
      <c r="O63" s="144">
        <v>112.84887753239643</v>
      </c>
      <c r="P63" s="98">
        <v>27</v>
      </c>
      <c r="Q63" s="112">
        <v>111.62962962962963</v>
      </c>
      <c r="R63" s="35"/>
      <c r="S63" s="140">
        <v>28457</v>
      </c>
      <c r="T63" s="141">
        <v>108.70576659521383</v>
      </c>
      <c r="U63" s="143">
        <v>276</v>
      </c>
      <c r="V63" s="144">
        <v>113.01086956521739</v>
      </c>
      <c r="W63" s="98">
        <v>28181</v>
      </c>
      <c r="X63" s="112">
        <v>108.66360313686526</v>
      </c>
      <c r="Y63" s="35"/>
      <c r="Z63" s="140">
        <v>963</v>
      </c>
      <c r="AA63" s="141">
        <v>124.20145379023884</v>
      </c>
      <c r="AB63" s="143">
        <v>747</v>
      </c>
      <c r="AC63" s="144">
        <v>128.95314591700134</v>
      </c>
      <c r="AD63" s="98">
        <v>216</v>
      </c>
      <c r="AE63" s="112">
        <v>107.76851851851852</v>
      </c>
      <c r="AF63" s="53"/>
      <c r="AG63" s="53"/>
      <c r="AH63" s="53"/>
      <c r="AI63" s="53"/>
      <c r="AJ63" s="53"/>
      <c r="AK63" s="53"/>
      <c r="AL63" s="53"/>
      <c r="AM63" s="53"/>
      <c r="AN63" s="53"/>
      <c r="AO63" s="90"/>
      <c r="AP63" s="91"/>
    </row>
    <row r="64" spans="1:42" s="23" customFormat="1" ht="15.75">
      <c r="A64" s="52"/>
      <c r="B64" s="52"/>
      <c r="C64" s="147">
        <v>30</v>
      </c>
      <c r="D64" s="146" t="s">
        <v>91</v>
      </c>
      <c r="E64" s="140">
        <v>13173</v>
      </c>
      <c r="F64" s="141">
        <v>110.58802095194716</v>
      </c>
      <c r="G64" s="143">
        <v>5650</v>
      </c>
      <c r="H64" s="144">
        <v>112.60230088495575</v>
      </c>
      <c r="I64" s="98">
        <v>7523</v>
      </c>
      <c r="J64" s="112">
        <v>109.0752359431078</v>
      </c>
      <c r="K64" s="35"/>
      <c r="L64" s="140">
        <v>5608</v>
      </c>
      <c r="M64" s="141">
        <v>112.61465763195434</v>
      </c>
      <c r="N64" s="143">
        <v>5597</v>
      </c>
      <c r="O64" s="144">
        <v>112.61586564230838</v>
      </c>
      <c r="P64" s="98">
        <v>11</v>
      </c>
      <c r="Q64" s="112">
        <v>112</v>
      </c>
      <c r="R64" s="35"/>
      <c r="S64" s="140">
        <v>7565</v>
      </c>
      <c r="T64" s="141">
        <v>109.08565763384006</v>
      </c>
      <c r="U64" s="143">
        <v>53</v>
      </c>
      <c r="V64" s="144">
        <v>111.16981132075472</v>
      </c>
      <c r="W64" s="98">
        <v>7512</v>
      </c>
      <c r="X64" s="112">
        <v>109.07095314164005</v>
      </c>
      <c r="Y64" s="35"/>
      <c r="Z64" s="140">
        <v>106</v>
      </c>
      <c r="AA64" s="141">
        <v>127.29245283018868</v>
      </c>
      <c r="AB64" s="143">
        <v>88</v>
      </c>
      <c r="AC64" s="144">
        <v>130.97727272727272</v>
      </c>
      <c r="AD64" s="98">
        <v>18</v>
      </c>
      <c r="AE64" s="112">
        <v>109.27777777777777</v>
      </c>
      <c r="AF64" s="53"/>
      <c r="AG64" s="53"/>
      <c r="AH64" s="53"/>
      <c r="AI64" s="53"/>
      <c r="AJ64" s="53"/>
      <c r="AK64" s="53"/>
      <c r="AL64" s="53"/>
      <c r="AM64" s="53"/>
      <c r="AN64" s="53"/>
      <c r="AO64" s="90"/>
      <c r="AP64" s="91"/>
    </row>
    <row r="65" spans="1:42" s="23" customFormat="1" ht="15.75">
      <c r="A65" s="52"/>
      <c r="B65" s="52"/>
      <c r="C65" s="147">
        <v>31</v>
      </c>
      <c r="D65" s="146" t="s">
        <v>57</v>
      </c>
      <c r="E65" s="140">
        <v>5142</v>
      </c>
      <c r="F65" s="141">
        <v>110.71606378840917</v>
      </c>
      <c r="G65" s="143">
        <v>2372</v>
      </c>
      <c r="H65" s="144">
        <v>112.95741989881957</v>
      </c>
      <c r="I65" s="98">
        <v>2770</v>
      </c>
      <c r="J65" s="112">
        <v>108.79675090252708</v>
      </c>
      <c r="K65" s="35"/>
      <c r="L65" s="140">
        <v>2361</v>
      </c>
      <c r="M65" s="141">
        <v>112.97628123676408</v>
      </c>
      <c r="N65" s="143">
        <v>2358</v>
      </c>
      <c r="O65" s="144">
        <v>112.96480067854114</v>
      </c>
      <c r="P65" s="98">
        <v>3</v>
      </c>
      <c r="Q65" s="112">
        <v>122</v>
      </c>
      <c r="R65" s="35"/>
      <c r="S65" s="140">
        <v>2781</v>
      </c>
      <c r="T65" s="141">
        <v>108.79719525350593</v>
      </c>
      <c r="U65" s="143">
        <v>14</v>
      </c>
      <c r="V65" s="144">
        <v>111.71428571428571</v>
      </c>
      <c r="W65" s="98">
        <v>2767</v>
      </c>
      <c r="X65" s="112">
        <v>108.78243585110228</v>
      </c>
      <c r="Y65" s="35"/>
      <c r="Z65" s="140">
        <v>80</v>
      </c>
      <c r="AA65" s="141">
        <v>127.91249999999999</v>
      </c>
      <c r="AB65" s="143">
        <v>59</v>
      </c>
      <c r="AC65" s="144">
        <v>133.88135593220338</v>
      </c>
      <c r="AD65" s="98">
        <v>21</v>
      </c>
      <c r="AE65" s="112">
        <v>111.14285714285714</v>
      </c>
      <c r="AF65" s="53"/>
      <c r="AG65" s="53"/>
      <c r="AH65" s="53"/>
      <c r="AI65" s="53"/>
      <c r="AJ65" s="53"/>
      <c r="AK65" s="53"/>
      <c r="AL65" s="53"/>
      <c r="AM65" s="53"/>
      <c r="AN65" s="53"/>
      <c r="AO65" s="90"/>
      <c r="AP65" s="91"/>
    </row>
    <row r="66" spans="1:42" s="23" customFormat="1" ht="15.75">
      <c r="A66" s="52"/>
      <c r="B66" s="52"/>
      <c r="C66" s="147"/>
      <c r="D66" s="146" t="s">
        <v>58</v>
      </c>
      <c r="E66" s="140">
        <v>15004</v>
      </c>
      <c r="F66" s="141">
        <v>111.36163689682752</v>
      </c>
      <c r="G66" s="143">
        <v>7304</v>
      </c>
      <c r="H66" s="144">
        <v>112.89307228915662</v>
      </c>
      <c r="I66" s="98">
        <v>7700</v>
      </c>
      <c r="J66" s="112">
        <v>109.90896103896104</v>
      </c>
      <c r="K66" s="35"/>
      <c r="L66" s="140">
        <v>7219</v>
      </c>
      <c r="M66" s="141">
        <v>112.89056656046544</v>
      </c>
      <c r="N66" s="143">
        <v>7195</v>
      </c>
      <c r="O66" s="144">
        <v>112.89256428075052</v>
      </c>
      <c r="P66" s="98">
        <v>24</v>
      </c>
      <c r="Q66" s="112">
        <v>112.29166666666667</v>
      </c>
      <c r="R66" s="35"/>
      <c r="S66" s="140">
        <v>7785</v>
      </c>
      <c r="T66" s="141">
        <v>109.94386640976236</v>
      </c>
      <c r="U66" s="143">
        <v>109</v>
      </c>
      <c r="V66" s="144">
        <v>112.92660550458716</v>
      </c>
      <c r="W66" s="98">
        <v>7676</v>
      </c>
      <c r="X66" s="112">
        <v>109.90151120375195</v>
      </c>
      <c r="Y66" s="35"/>
      <c r="Z66" s="140">
        <v>247</v>
      </c>
      <c r="AA66" s="141">
        <v>129.09311740890689</v>
      </c>
      <c r="AB66" s="143">
        <v>225</v>
      </c>
      <c r="AC66" s="144">
        <v>130.28444444444443</v>
      </c>
      <c r="AD66" s="98">
        <v>22</v>
      </c>
      <c r="AE66" s="112">
        <v>116.90909090909091</v>
      </c>
      <c r="AF66" s="53"/>
      <c r="AG66" s="53"/>
      <c r="AH66" s="53"/>
      <c r="AI66" s="53"/>
      <c r="AJ66" s="53"/>
      <c r="AK66" s="53"/>
      <c r="AL66" s="53"/>
      <c r="AM66" s="53"/>
      <c r="AN66" s="53"/>
      <c r="AO66" s="90"/>
      <c r="AP66" s="91"/>
    </row>
    <row r="67" spans="1:42" ht="15.75">
      <c r="A67" s="52"/>
      <c r="B67" s="52"/>
      <c r="C67" s="105">
        <v>1</v>
      </c>
      <c r="D67" s="113" t="s">
        <v>78</v>
      </c>
      <c r="E67" s="114">
        <v>2194</v>
      </c>
      <c r="F67" s="115">
        <v>110.69234275296263</v>
      </c>
      <c r="G67" s="114">
        <v>1005</v>
      </c>
      <c r="H67" s="115">
        <v>112.85870646766169</v>
      </c>
      <c r="I67" s="114">
        <v>1189</v>
      </c>
      <c r="J67" s="115">
        <v>108.86122792262405</v>
      </c>
      <c r="K67" s="45"/>
      <c r="L67" s="114">
        <v>994</v>
      </c>
      <c r="M67" s="115">
        <v>112.8682092555332</v>
      </c>
      <c r="N67" s="114">
        <v>990</v>
      </c>
      <c r="O67" s="115">
        <v>112.87171717171717</v>
      </c>
      <c r="P67" s="114">
        <v>4</v>
      </c>
      <c r="Q67" s="115">
        <v>112</v>
      </c>
      <c r="R67" s="45"/>
      <c r="S67" s="114">
        <v>1200</v>
      </c>
      <c r="T67" s="115">
        <v>108.89</v>
      </c>
      <c r="U67" s="114">
        <v>15</v>
      </c>
      <c r="V67" s="115">
        <v>112</v>
      </c>
      <c r="W67" s="114">
        <v>1185</v>
      </c>
      <c r="X67" s="115">
        <v>108.85063291139241</v>
      </c>
      <c r="Y67" s="45"/>
      <c r="Z67" s="114">
        <v>41</v>
      </c>
      <c r="AA67" s="115">
        <v>126.6829268292683</v>
      </c>
      <c r="AB67" s="114">
        <v>36</v>
      </c>
      <c r="AC67" s="115">
        <v>127.55555555555556</v>
      </c>
      <c r="AD67" s="114">
        <v>5</v>
      </c>
      <c r="AE67" s="115">
        <v>120.4</v>
      </c>
      <c r="AF67" s="53"/>
      <c r="AG67" s="53"/>
      <c r="AH67" s="53"/>
      <c r="AI67" s="53"/>
      <c r="AJ67" s="53"/>
      <c r="AK67" s="53"/>
      <c r="AL67" s="53"/>
      <c r="AM67" s="53"/>
      <c r="AN67" s="53"/>
      <c r="AO67" s="90"/>
      <c r="AP67" s="91"/>
    </row>
    <row r="68" spans="1:42" ht="15.75">
      <c r="A68" s="52"/>
      <c r="B68" s="52"/>
      <c r="C68" s="105">
        <v>20</v>
      </c>
      <c r="D68" s="113" t="s">
        <v>79</v>
      </c>
      <c r="E68" s="114">
        <v>5432</v>
      </c>
      <c r="F68" s="115">
        <v>111.7220176730486</v>
      </c>
      <c r="G68" s="114">
        <v>2689</v>
      </c>
      <c r="H68" s="115">
        <v>112.90070658237264</v>
      </c>
      <c r="I68" s="114">
        <v>2743</v>
      </c>
      <c r="J68" s="115">
        <v>110.56653299307328</v>
      </c>
      <c r="K68" s="45"/>
      <c r="L68" s="114">
        <v>2645</v>
      </c>
      <c r="M68" s="115">
        <v>112.90132325141776</v>
      </c>
      <c r="N68" s="114">
        <v>2641</v>
      </c>
      <c r="O68" s="115">
        <v>112.9026883756153</v>
      </c>
      <c r="P68" s="114">
        <v>4</v>
      </c>
      <c r="Q68" s="115">
        <v>112</v>
      </c>
      <c r="R68" s="45"/>
      <c r="S68" s="114">
        <v>2787</v>
      </c>
      <c r="T68" s="115">
        <v>110.60279870828849</v>
      </c>
      <c r="U68" s="114">
        <v>48</v>
      </c>
      <c r="V68" s="115">
        <v>112.79166666666667</v>
      </c>
      <c r="W68" s="114">
        <v>2739</v>
      </c>
      <c r="X68" s="115">
        <v>110.56443957648777</v>
      </c>
      <c r="Y68" s="45"/>
      <c r="Z68" s="114">
        <v>79</v>
      </c>
      <c r="AA68" s="115">
        <v>129.63291139240508</v>
      </c>
      <c r="AB68" s="114">
        <v>74</v>
      </c>
      <c r="AC68" s="115">
        <v>129.93243243243242</v>
      </c>
      <c r="AD68" s="114">
        <v>5</v>
      </c>
      <c r="AE68" s="115">
        <v>125.2</v>
      </c>
      <c r="AF68" s="53"/>
      <c r="AG68" s="53"/>
      <c r="AH68" s="53"/>
      <c r="AI68" s="53"/>
      <c r="AJ68" s="53"/>
      <c r="AK68" s="53"/>
      <c r="AL68" s="53"/>
      <c r="AM68" s="53"/>
      <c r="AN68" s="53"/>
      <c r="AO68" s="90"/>
      <c r="AP68" s="91"/>
    </row>
    <row r="69" spans="1:42" ht="15.75">
      <c r="A69" s="52"/>
      <c r="B69" s="52"/>
      <c r="C69" s="105">
        <v>48</v>
      </c>
      <c r="D69" s="113" t="s">
        <v>80</v>
      </c>
      <c r="E69" s="114">
        <v>7378</v>
      </c>
      <c r="F69" s="115">
        <v>111.29533748983464</v>
      </c>
      <c r="G69" s="114">
        <v>3610</v>
      </c>
      <c r="H69" s="115">
        <v>112.89695290858725</v>
      </c>
      <c r="I69" s="114">
        <v>3768</v>
      </c>
      <c r="J69" s="115">
        <v>109.76088110403397</v>
      </c>
      <c r="K69" s="45"/>
      <c r="L69" s="114">
        <v>3580</v>
      </c>
      <c r="M69" s="115">
        <v>112.88882681564246</v>
      </c>
      <c r="N69" s="114">
        <v>3564</v>
      </c>
      <c r="O69" s="115">
        <v>112.8908529741863</v>
      </c>
      <c r="P69" s="114">
        <v>16</v>
      </c>
      <c r="Q69" s="115">
        <v>112.4375</v>
      </c>
      <c r="R69" s="45"/>
      <c r="S69" s="114">
        <v>3798</v>
      </c>
      <c r="T69" s="115">
        <v>109.79331226961558</v>
      </c>
      <c r="U69" s="114">
        <v>46</v>
      </c>
      <c r="V69" s="115">
        <v>113.3695652173913</v>
      </c>
      <c r="W69" s="114">
        <v>3752</v>
      </c>
      <c r="X69" s="115">
        <v>109.74946695095949</v>
      </c>
      <c r="Y69" s="45"/>
      <c r="Z69" s="114">
        <v>127</v>
      </c>
      <c r="AA69" s="115">
        <v>129.53543307086613</v>
      </c>
      <c r="AB69" s="114">
        <v>115</v>
      </c>
      <c r="AC69" s="115">
        <v>131.36521739130436</v>
      </c>
      <c r="AD69" s="114">
        <v>12</v>
      </c>
      <c r="AE69" s="115">
        <v>112</v>
      </c>
      <c r="AF69" s="53"/>
      <c r="AG69" s="53"/>
      <c r="AH69" s="53"/>
      <c r="AI69" s="53"/>
      <c r="AJ69" s="53"/>
      <c r="AK69" s="53"/>
      <c r="AL69" s="53"/>
      <c r="AM69" s="53"/>
      <c r="AN69" s="53"/>
      <c r="AO69" s="88"/>
      <c r="AP69" s="89"/>
    </row>
    <row r="70" spans="1:42" s="23" customFormat="1" ht="15.75">
      <c r="A70" s="52"/>
      <c r="B70" s="52"/>
      <c r="C70" s="147">
        <v>26</v>
      </c>
      <c r="D70" s="146" t="s">
        <v>59</v>
      </c>
      <c r="E70" s="140">
        <v>2296</v>
      </c>
      <c r="F70" s="141">
        <v>110.47996515679442</v>
      </c>
      <c r="G70" s="143">
        <v>1021</v>
      </c>
      <c r="H70" s="144">
        <v>112.0666013712047</v>
      </c>
      <c r="I70" s="98">
        <v>1275</v>
      </c>
      <c r="J70" s="112">
        <v>109.20941176470588</v>
      </c>
      <c r="K70" s="35"/>
      <c r="L70" s="140">
        <v>1014</v>
      </c>
      <c r="M70" s="141">
        <v>112.06706114398422</v>
      </c>
      <c r="N70" s="143">
        <v>1014</v>
      </c>
      <c r="O70" s="144">
        <v>112.06706114398422</v>
      </c>
      <c r="P70" s="98">
        <v>0</v>
      </c>
      <c r="Q70" s="112" t="s">
        <v>108</v>
      </c>
      <c r="R70" s="35"/>
      <c r="S70" s="140">
        <v>1282</v>
      </c>
      <c r="T70" s="141">
        <v>109.22464898595943</v>
      </c>
      <c r="U70" s="143">
        <v>7</v>
      </c>
      <c r="V70" s="144">
        <v>112</v>
      </c>
      <c r="W70" s="98">
        <v>1275</v>
      </c>
      <c r="X70" s="112">
        <v>109.20941176470588</v>
      </c>
      <c r="Y70" s="35"/>
      <c r="Z70" s="140">
        <v>13</v>
      </c>
      <c r="AA70" s="141">
        <v>113.92307692307692</v>
      </c>
      <c r="AB70" s="143">
        <v>12</v>
      </c>
      <c r="AC70" s="144">
        <v>118.75</v>
      </c>
      <c r="AD70" s="98">
        <v>1</v>
      </c>
      <c r="AE70" s="112">
        <v>56</v>
      </c>
      <c r="AF70" s="53"/>
      <c r="AG70" s="53"/>
      <c r="AH70" s="53"/>
      <c r="AI70" s="53"/>
      <c r="AJ70" s="53"/>
      <c r="AK70" s="53"/>
      <c r="AL70" s="53"/>
      <c r="AM70" s="53"/>
      <c r="AN70" s="53"/>
      <c r="AO70" s="88"/>
      <c r="AP70" s="89"/>
    </row>
    <row r="71" spans="1:42" s="23" customFormat="1" ht="15.75">
      <c r="A71" s="52"/>
      <c r="B71" s="52"/>
      <c r="C71" s="147">
        <v>51</v>
      </c>
      <c r="D71" s="146" t="s">
        <v>60</v>
      </c>
      <c r="E71" s="140">
        <v>457</v>
      </c>
      <c r="F71" s="141">
        <v>110.50109409190372</v>
      </c>
      <c r="G71" s="143">
        <v>205</v>
      </c>
      <c r="H71" s="144">
        <v>112.62439024390244</v>
      </c>
      <c r="I71" s="98">
        <v>252</v>
      </c>
      <c r="J71" s="112">
        <v>108.77380952380952</v>
      </c>
      <c r="K71" s="35"/>
      <c r="L71" s="140">
        <v>204</v>
      </c>
      <c r="M71" s="141">
        <v>112.62745098039215</v>
      </c>
      <c r="N71" s="143">
        <v>204</v>
      </c>
      <c r="O71" s="144">
        <v>112.62745098039215</v>
      </c>
      <c r="P71" s="98">
        <v>0</v>
      </c>
      <c r="Q71" s="112" t="s">
        <v>108</v>
      </c>
      <c r="R71" s="35"/>
      <c r="S71" s="140">
        <v>253</v>
      </c>
      <c r="T71" s="141">
        <v>108.78656126482214</v>
      </c>
      <c r="U71" s="143">
        <v>1</v>
      </c>
      <c r="V71" s="144">
        <v>112</v>
      </c>
      <c r="W71" s="98">
        <v>252</v>
      </c>
      <c r="X71" s="112">
        <v>108.77380952380952</v>
      </c>
      <c r="Y71" s="35"/>
      <c r="Z71" s="140">
        <v>4</v>
      </c>
      <c r="AA71" s="141">
        <v>131.25</v>
      </c>
      <c r="AB71" s="143">
        <v>3</v>
      </c>
      <c r="AC71" s="144">
        <v>133</v>
      </c>
      <c r="AD71" s="98">
        <v>1</v>
      </c>
      <c r="AE71" s="112">
        <v>126</v>
      </c>
      <c r="AF71" s="53"/>
      <c r="AG71" s="53"/>
      <c r="AH71" s="53"/>
      <c r="AI71" s="53"/>
      <c r="AJ71" s="53"/>
      <c r="AK71" s="53"/>
      <c r="AL71" s="53"/>
      <c r="AM71" s="53"/>
      <c r="AN71" s="53"/>
      <c r="AO71" s="90"/>
      <c r="AP71" s="91"/>
    </row>
    <row r="72" spans="1:42" s="23" customFormat="1" ht="15.75">
      <c r="A72" s="52"/>
      <c r="B72" s="52"/>
      <c r="C72" s="147">
        <v>52</v>
      </c>
      <c r="D72" s="146" t="s">
        <v>61</v>
      </c>
      <c r="E72" s="140">
        <v>679</v>
      </c>
      <c r="F72" s="141">
        <v>110.06774668630339</v>
      </c>
      <c r="G72" s="143">
        <v>303</v>
      </c>
      <c r="H72" s="144">
        <v>111.28052805280528</v>
      </c>
      <c r="I72" s="98">
        <v>376</v>
      </c>
      <c r="J72" s="112">
        <v>109.09042553191489</v>
      </c>
      <c r="K72" s="35"/>
      <c r="L72" s="140">
        <v>300</v>
      </c>
      <c r="M72" s="141">
        <v>111.27333333333333</v>
      </c>
      <c r="N72" s="143">
        <v>297</v>
      </c>
      <c r="O72" s="144">
        <v>111.26599326599326</v>
      </c>
      <c r="P72" s="98">
        <v>3</v>
      </c>
      <c r="Q72" s="112">
        <v>112</v>
      </c>
      <c r="R72" s="35"/>
      <c r="S72" s="140">
        <v>379</v>
      </c>
      <c r="T72" s="141">
        <v>109.11345646437995</v>
      </c>
      <c r="U72" s="143">
        <v>6</v>
      </c>
      <c r="V72" s="144">
        <v>112</v>
      </c>
      <c r="W72" s="98">
        <v>373</v>
      </c>
      <c r="X72" s="112">
        <v>109.06702412868633</v>
      </c>
      <c r="Y72" s="35"/>
      <c r="Z72" s="140">
        <v>10</v>
      </c>
      <c r="AA72" s="141">
        <v>105</v>
      </c>
      <c r="AB72" s="143">
        <v>8</v>
      </c>
      <c r="AC72" s="144">
        <v>103.25</v>
      </c>
      <c r="AD72" s="98">
        <v>2</v>
      </c>
      <c r="AE72" s="112">
        <v>112</v>
      </c>
      <c r="AF72" s="53"/>
      <c r="AG72" s="53"/>
      <c r="AH72" s="53"/>
      <c r="AI72" s="53"/>
      <c r="AJ72" s="53"/>
      <c r="AK72" s="53"/>
      <c r="AL72" s="53"/>
      <c r="AM72" s="53"/>
      <c r="AN72" s="53"/>
      <c r="AO72" s="90"/>
      <c r="AP72" s="91"/>
    </row>
    <row r="73" spans="1:42" ht="3.2" customHeight="1">
      <c r="A73" s="52"/>
      <c r="B73" s="52"/>
      <c r="C73" s="52"/>
      <c r="D73" s="41"/>
      <c r="E73" s="41"/>
      <c r="F73" s="41"/>
      <c r="G73" s="41"/>
      <c r="H73" s="41"/>
      <c r="I73" s="41"/>
      <c r="J73" s="41"/>
      <c r="K73" s="35"/>
      <c r="L73" s="41"/>
      <c r="M73" s="41"/>
      <c r="N73" s="41"/>
      <c r="O73" s="41"/>
      <c r="P73" s="41"/>
      <c r="Q73" s="41"/>
      <c r="R73" s="35"/>
      <c r="S73" s="41"/>
      <c r="T73" s="41"/>
      <c r="U73" s="41"/>
      <c r="V73" s="41"/>
      <c r="W73" s="41"/>
      <c r="X73" s="41"/>
      <c r="Y73" s="35"/>
      <c r="Z73" s="41"/>
      <c r="AA73" s="41"/>
      <c r="AB73" s="41"/>
      <c r="AC73" s="41"/>
      <c r="AD73" s="41"/>
      <c r="AE73" s="41"/>
      <c r="AF73" s="53"/>
      <c r="AG73" s="88"/>
      <c r="AH73" s="89"/>
      <c r="AI73" s="88"/>
      <c r="AJ73" s="89"/>
      <c r="AK73" s="88"/>
      <c r="AL73" s="89"/>
      <c r="AM73" s="88"/>
      <c r="AN73" s="89"/>
      <c r="AO73" s="88"/>
      <c r="AP73" s="89"/>
    </row>
    <row r="74" spans="1:42" s="55" customFormat="1" ht="15.6" customHeight="1">
      <c r="A74" s="54"/>
      <c r="B74" s="54"/>
      <c r="C74" s="54"/>
      <c r="D74" s="172"/>
      <c r="E74" s="173"/>
      <c r="F74" s="173"/>
      <c r="G74" s="173"/>
      <c r="H74" s="173"/>
      <c r="I74" s="11"/>
      <c r="J74" s="11"/>
      <c r="K74" s="35"/>
      <c r="L74" s="35"/>
      <c r="M74" s="35"/>
      <c r="N74" s="35"/>
      <c r="O74" s="35"/>
      <c r="P74" s="11"/>
      <c r="Q74" s="11"/>
      <c r="R74" s="35"/>
      <c r="S74" s="35"/>
      <c r="T74" s="35"/>
      <c r="U74" s="35"/>
      <c r="V74" s="35"/>
      <c r="W74" s="11"/>
      <c r="X74" s="11"/>
      <c r="Y74" s="35"/>
      <c r="Z74" s="35"/>
      <c r="AA74" s="35"/>
      <c r="AB74" s="35"/>
      <c r="AC74" s="35"/>
      <c r="AD74" s="11"/>
      <c r="AE74" s="11"/>
      <c r="AF74" s="53"/>
      <c r="AG74" s="88"/>
      <c r="AH74" s="89"/>
      <c r="AI74" s="88"/>
      <c r="AJ74" s="89"/>
      <c r="AK74" s="88"/>
      <c r="AL74" s="89"/>
      <c r="AM74" s="88"/>
      <c r="AN74" s="89"/>
      <c r="AO74" s="88"/>
      <c r="AP74" s="89"/>
    </row>
    <row r="75" spans="1:42" s="55" customFormat="1" ht="27.6" customHeight="1">
      <c r="A75" s="54"/>
      <c r="B75" s="54"/>
      <c r="C75" s="174" t="s">
        <v>105</v>
      </c>
      <c r="D75" s="174"/>
      <c r="E75" s="174"/>
      <c r="F75" s="174"/>
      <c r="G75" s="174"/>
      <c r="H75" s="174"/>
      <c r="I75" s="174"/>
      <c r="J75" s="174"/>
      <c r="K75" s="56"/>
      <c r="L75" s="56"/>
      <c r="M75" s="56"/>
      <c r="N75" s="56"/>
      <c r="O75" s="56"/>
      <c r="P75" s="56"/>
      <c r="Q75" s="56"/>
      <c r="R75" s="56"/>
      <c r="S75" s="56"/>
      <c r="T75" s="56"/>
      <c r="U75" s="56"/>
      <c r="V75" s="56"/>
      <c r="W75" s="56"/>
      <c r="X75" s="56"/>
      <c r="Y75" s="56"/>
      <c r="Z75" s="56"/>
      <c r="AA75" s="56"/>
      <c r="AB75" s="56"/>
      <c r="AC75" s="56"/>
      <c r="AD75" s="56"/>
      <c r="AE75" s="56"/>
      <c r="AG75" s="88"/>
      <c r="AH75" s="89"/>
      <c r="AI75" s="88"/>
      <c r="AJ75" s="89"/>
      <c r="AK75" s="88"/>
      <c r="AL75" s="89"/>
      <c r="AM75" s="88"/>
      <c r="AN75" s="89"/>
      <c r="AO75" s="88"/>
      <c r="AP75" s="89"/>
    </row>
    <row r="76" spans="1:42" s="55" customFormat="1" ht="13.9" customHeight="1">
      <c r="A76" s="54"/>
      <c r="B76" s="54"/>
      <c r="C76" s="174"/>
      <c r="D76" s="174"/>
      <c r="E76" s="174"/>
      <c r="F76" s="174"/>
      <c r="G76" s="174"/>
      <c r="H76" s="174"/>
      <c r="I76" s="174"/>
      <c r="J76" s="174"/>
      <c r="K76" s="56"/>
      <c r="L76" s="56"/>
      <c r="M76" s="56"/>
      <c r="N76" s="56"/>
      <c r="O76" s="56"/>
      <c r="P76" s="56"/>
      <c r="Q76" s="56"/>
      <c r="R76" s="56"/>
      <c r="S76" s="56"/>
      <c r="T76" s="56"/>
      <c r="U76" s="56"/>
      <c r="V76" s="56"/>
      <c r="W76" s="56"/>
      <c r="X76" s="56"/>
      <c r="Y76" s="56"/>
      <c r="Z76" s="56"/>
      <c r="AA76" s="56"/>
      <c r="AB76" s="56"/>
      <c r="AC76" s="56"/>
      <c r="AD76" s="56"/>
      <c r="AE76" s="56"/>
    </row>
    <row r="77" spans="1:42" s="55" customFormat="1" ht="24.2" customHeight="1">
      <c r="A77" s="54"/>
      <c r="B77" s="54"/>
      <c r="C77" s="174"/>
      <c r="D77" s="174"/>
      <c r="E77" s="174"/>
      <c r="F77" s="174"/>
      <c r="G77" s="174"/>
      <c r="H77" s="174"/>
      <c r="I77" s="174"/>
      <c r="J77" s="174"/>
      <c r="K77" s="56"/>
      <c r="L77" s="56"/>
      <c r="M77" s="56"/>
      <c r="N77" s="56"/>
      <c r="O77" s="56"/>
      <c r="P77" s="56"/>
      <c r="Q77" s="56"/>
      <c r="R77" s="56"/>
      <c r="S77" s="56"/>
      <c r="T77" s="56"/>
      <c r="U77" s="56"/>
      <c r="V77" s="56"/>
      <c r="W77" s="56"/>
      <c r="X77" s="56"/>
      <c r="Y77" s="56"/>
      <c r="Z77" s="56"/>
      <c r="AA77" s="56"/>
      <c r="AB77" s="56"/>
      <c r="AC77" s="56"/>
      <c r="AD77" s="56"/>
      <c r="AE77" s="56"/>
    </row>
    <row r="80" spans="1:42" s="49" customFormat="1" hidden="1">
      <c r="E80" s="57">
        <f>E72+E71+E66+E51+E70+E65+E63++E58+E55+E46+E40+E30+E29+E26+E25+E24+E20+E11+E64</f>
        <v>343421</v>
      </c>
      <c r="F80" s="57"/>
      <c r="G80" s="57">
        <f>G72+G71+G66+G51+G70+G65+G63++G58+G55+G46+G40+G30+G29+G26+G25+G24+G20+G11+G64</f>
        <v>162060</v>
      </c>
      <c r="H80" s="58"/>
      <c r="I80" s="57">
        <f>I72+I71+I66+I51+I70+I65+I63++I58+I55+I46+I40+I30+I29+I26+I25+I24+I20+I11+I64</f>
        <v>181361</v>
      </c>
      <c r="J80" s="58"/>
      <c r="L80" s="57">
        <f>L72+L71+L66+L51+L70+L65+L63++L58+L55+L46+L40+L30+L29+L26+L25+L24+L20+L11+L64</f>
        <v>160646</v>
      </c>
      <c r="M80" s="57"/>
      <c r="N80" s="57">
        <f>N72+N71+N66+N51+N70+N65+N63++N58+N55+N46+N40+N30+N29+N26+N25+N24+N20+N11+N64</f>
        <v>160341</v>
      </c>
      <c r="O80" s="58"/>
      <c r="P80" s="57">
        <f>P72+P71+P66+P51+P70+P65+P63++P58+P55+P46+P40+P30+P29+P26+P25+P24+P20+P11+P64</f>
        <v>305</v>
      </c>
      <c r="Q80" s="58"/>
      <c r="S80" s="57">
        <f>S72+S71+S66+S51+S70+S65+S63++S58+S55+S46+S40+S30+S29+S26+S25+S24+S20+S11+S64</f>
        <v>182775</v>
      </c>
      <c r="T80" s="57"/>
      <c r="U80" s="57">
        <f>U72+U71+U66+U51+U70+U65+U63++U58+U55+U46+U40+U30+U29+U26+U25+U24+U20+U11+U64</f>
        <v>1719</v>
      </c>
      <c r="V80" s="58"/>
      <c r="W80" s="57">
        <f>W72+W71+W66+W51+W70+W65+W63++W58+W55+W46+W40+W30+W29+W26+W25+W24+W20+W11+W64</f>
        <v>181056</v>
      </c>
      <c r="X80" s="58"/>
      <c r="Z80" s="57">
        <f>Z72+Z71+Z66+Z51+Z70+Z65+Z63++Z58+Z55+Z46+Z40+Z30+Z29+Z26+Z25+Z24+Z20+Z11+Z64</f>
        <v>4691</v>
      </c>
      <c r="AA80" s="57"/>
      <c r="AB80" s="57">
        <f>AB72+AB71+AB66+AB51+AB70+AB65+AB63++AB58+AB55+AB46+AB40+AB30+AB29+AB26+AB25+AB24+AB20+AB11+AB64</f>
        <v>3823</v>
      </c>
      <c r="AC80" s="58"/>
      <c r="AD80" s="57">
        <f>AD72+AD71+AD66+AD51+AD70+AD65+AD63++AD58+AD55+AD46+AD40+AD30+AD29+AD26+AD25+AD24+AD20+AD11+AD64</f>
        <v>868</v>
      </c>
      <c r="AE80" s="58"/>
    </row>
    <row r="81" spans="8:31" hidden="1"/>
    <row r="82" spans="8:31" hidden="1">
      <c r="H82" s="11" t="s">
        <v>43</v>
      </c>
      <c r="J82" s="11" t="s">
        <v>43</v>
      </c>
      <c r="O82" s="11" t="s">
        <v>43</v>
      </c>
      <c r="Q82" s="11" t="s">
        <v>43</v>
      </c>
      <c r="V82" s="11" t="s">
        <v>43</v>
      </c>
      <c r="X82" s="11" t="s">
        <v>43</v>
      </c>
      <c r="AC82" s="11" t="s">
        <v>43</v>
      </c>
      <c r="AE82" s="11" t="s">
        <v>43</v>
      </c>
    </row>
    <row r="83" spans="8:31" hidden="1"/>
    <row r="84" spans="8:31" hidden="1"/>
    <row r="85" spans="8:31" hidden="1"/>
    <row r="86" spans="8:31" hidden="1"/>
    <row r="87" spans="8:31" hidden="1"/>
    <row r="88" spans="8:31" hidden="1"/>
    <row r="89" spans="8:31" hidden="1"/>
  </sheetData>
  <autoFilter ref="D8:D72" xr:uid="{00000000-0001-0000-0500-000000000000}"/>
  <dataConsolidate/>
  <mergeCells count="22">
    <mergeCell ref="AB8:AC8"/>
    <mergeCell ref="AD8:AE8"/>
    <mergeCell ref="D74:H74"/>
    <mergeCell ref="C75:J77"/>
    <mergeCell ref="N8:O8"/>
    <mergeCell ref="P8:Q8"/>
    <mergeCell ref="S8:T8"/>
    <mergeCell ref="U8:V8"/>
    <mergeCell ref="W8:X8"/>
    <mergeCell ref="Z8:AA8"/>
    <mergeCell ref="C8:C9"/>
    <mergeCell ref="D8:D9"/>
    <mergeCell ref="E8:F8"/>
    <mergeCell ref="G8:H8"/>
    <mergeCell ref="I8:J8"/>
    <mergeCell ref="L8:M8"/>
    <mergeCell ref="Z7:AE7"/>
    <mergeCell ref="C4:J4"/>
    <mergeCell ref="C5:J5"/>
    <mergeCell ref="C7:J7"/>
    <mergeCell ref="L7:Q7"/>
    <mergeCell ref="S7:X7"/>
  </mergeCells>
  <conditionalFormatting sqref="E80 G80 I80 L80 N80 P80 S80 U80 W80 Z80 AB80 AD80">
    <cfRule type="cellIs" dxfId="0" priority="16" operator="equal">
      <formula>E10</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180" t="s">
        <v>69</v>
      </c>
      <c r="C22" s="180"/>
      <c r="D22" s="180"/>
      <c r="E22" s="6"/>
    </row>
    <row r="23" spans="2:5" ht="26.25" customHeight="1">
      <c r="B23" s="181">
        <f>'Total y Variación interanual'!$I$68</f>
        <v>43623</v>
      </c>
      <c r="C23" s="181"/>
      <c r="D23" s="181"/>
      <c r="E23" s="7"/>
    </row>
    <row r="24" spans="2:5" ht="14.25" customHeight="1">
      <c r="B24" s="8"/>
      <c r="C24" s="8"/>
      <c r="D24" s="8"/>
    </row>
    <row r="25" spans="2:5" ht="26.25">
      <c r="B25" s="9" t="s">
        <v>2</v>
      </c>
      <c r="C25" s="8"/>
      <c r="D25" s="96">
        <f>'Total y Variación interanual'!$G$68</f>
        <v>36349</v>
      </c>
    </row>
    <row r="26" spans="2:5" ht="26.25">
      <c r="B26" s="9" t="s">
        <v>3</v>
      </c>
      <c r="C26" s="8"/>
      <c r="D26" s="96">
        <f>'Total y Variación interanual'!$H$68</f>
        <v>7274</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108</v>
      </c>
      <c r="P70">
        <v>74</v>
      </c>
      <c r="Q70">
        <v>106.63513513513513</v>
      </c>
      <c r="S70">
        <v>74</v>
      </c>
      <c r="T70">
        <v>106.63513513513513</v>
      </c>
      <c r="U70">
        <v>0</v>
      </c>
      <c r="V70" t="s">
        <v>108</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38"/>
      <c r="F72" s="138"/>
      <c r="G72" s="139"/>
      <c r="H72" s="139"/>
      <c r="I72" s="137"/>
      <c r="J72" s="137"/>
      <c r="L72" s="138">
        <v>53180</v>
      </c>
      <c r="M72" s="138">
        <v>112.56884166980068</v>
      </c>
      <c r="N72" s="139">
        <v>53096</v>
      </c>
      <c r="O72" s="139">
        <v>112.57669127617899</v>
      </c>
      <c r="P72" s="137">
        <v>84</v>
      </c>
      <c r="Q72" s="137">
        <v>107.60714285714286</v>
      </c>
      <c r="S72" s="138">
        <v>60411</v>
      </c>
      <c r="T72" s="138">
        <v>108.93180049990896</v>
      </c>
      <c r="U72" s="139">
        <v>589</v>
      </c>
      <c r="V72" s="139">
        <v>110.8641765704584</v>
      </c>
      <c r="W72" s="137">
        <v>59822</v>
      </c>
      <c r="X72" s="137">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N46" sqref="N46"/>
    </sheetView>
  </sheetViews>
  <sheetFormatPr baseColWidth="10" defaultColWidth="11.42578125" defaultRowHeight="12.75"/>
  <cols>
    <col min="1" max="1" width="2.5703125" style="80" customWidth="1"/>
    <col min="2" max="2" width="7.42578125" style="80" customWidth="1"/>
    <col min="3" max="3" width="20" style="77" customWidth="1"/>
    <col min="4" max="4" width="12.85546875" style="82" hidden="1" customWidth="1"/>
    <col min="5" max="5" width="12.28515625" style="82" hidden="1" customWidth="1"/>
    <col min="6" max="6" width="14.85546875" style="83" hidden="1" customWidth="1"/>
    <col min="7" max="7" width="16.5703125" style="82" customWidth="1"/>
    <col min="8" max="8" width="16" style="82" customWidth="1"/>
    <col min="9" max="9" width="13.42578125" style="83" customWidth="1"/>
    <col min="10" max="10" width="14" style="83" customWidth="1"/>
    <col min="11" max="11" width="12.85546875" style="83" customWidth="1"/>
    <col min="12" max="16384" width="11.42578125" style="80"/>
  </cols>
  <sheetData>
    <row r="1" spans="2:16" s="77" customFormat="1" ht="24.6" customHeight="1">
      <c r="C1" s="183" t="s">
        <v>44</v>
      </c>
      <c r="D1" s="184"/>
      <c r="E1" s="184"/>
      <c r="F1" s="184"/>
      <c r="G1" s="184"/>
      <c r="H1" s="184"/>
      <c r="I1" s="184"/>
      <c r="J1" s="184"/>
      <c r="K1" s="184"/>
    </row>
    <row r="2" spans="2:16" s="77" customFormat="1" ht="19.149999999999999" customHeight="1">
      <c r="C2" s="185" t="s">
        <v>113</v>
      </c>
      <c r="D2" s="186"/>
      <c r="E2" s="186"/>
      <c r="F2" s="186"/>
      <c r="G2" s="186"/>
      <c r="H2" s="186"/>
      <c r="I2" s="186"/>
      <c r="J2" s="186"/>
      <c r="K2" s="186"/>
    </row>
    <row r="3" spans="2:16" s="77" customFormat="1" ht="14.25" customHeight="1">
      <c r="C3" s="187"/>
      <c r="D3" s="188"/>
      <c r="E3" s="188"/>
      <c r="F3" s="188"/>
      <c r="G3" s="188"/>
      <c r="H3" s="188"/>
      <c r="I3" s="188"/>
      <c r="J3" s="188"/>
      <c r="K3" s="188"/>
    </row>
    <row r="4" spans="2:16" ht="18.600000000000001" customHeight="1">
      <c r="B4" s="182" t="s">
        <v>67</v>
      </c>
      <c r="C4" s="195" t="s">
        <v>71</v>
      </c>
      <c r="D4" s="189" t="s">
        <v>114</v>
      </c>
      <c r="E4" s="190"/>
      <c r="F4" s="190"/>
      <c r="G4" s="191" t="s">
        <v>2</v>
      </c>
      <c r="H4" s="193" t="s">
        <v>3</v>
      </c>
      <c r="I4" s="189" t="s">
        <v>45</v>
      </c>
      <c r="J4" s="189" t="s">
        <v>93</v>
      </c>
      <c r="K4" s="190"/>
      <c r="L4" s="117"/>
    </row>
    <row r="5" spans="2:16" s="81" customFormat="1" ht="16.350000000000001" customHeight="1">
      <c r="B5" s="182"/>
      <c r="C5" s="196"/>
      <c r="D5" s="118" t="s">
        <v>2</v>
      </c>
      <c r="E5" s="118" t="s">
        <v>3</v>
      </c>
      <c r="F5" s="118" t="s">
        <v>45</v>
      </c>
      <c r="G5" s="192"/>
      <c r="H5" s="194"/>
      <c r="I5" s="190"/>
      <c r="J5" s="118" t="s">
        <v>46</v>
      </c>
      <c r="K5" s="118" t="s">
        <v>47</v>
      </c>
      <c r="L5" s="119"/>
    </row>
    <row r="6" spans="2:16" s="78" customFormat="1" ht="15.75">
      <c r="B6" s="120">
        <v>4</v>
      </c>
      <c r="C6" s="120" t="s">
        <v>9</v>
      </c>
      <c r="D6" s="121">
        <v>324</v>
      </c>
      <c r="E6" s="121">
        <v>60</v>
      </c>
      <c r="F6" s="122">
        <v>384</v>
      </c>
      <c r="G6" s="121">
        <v>315</v>
      </c>
      <c r="H6" s="121">
        <v>49</v>
      </c>
      <c r="I6" s="122">
        <v>364</v>
      </c>
      <c r="J6" s="121">
        <f>I6-F6</f>
        <v>-20</v>
      </c>
      <c r="K6" s="123">
        <f>I6/F6-1</f>
        <v>-5.208333333333337E-2</v>
      </c>
      <c r="L6" s="124"/>
      <c r="N6" s="92"/>
      <c r="O6" s="92"/>
      <c r="P6" s="93"/>
    </row>
    <row r="7" spans="2:16" s="78" customFormat="1" ht="15.75">
      <c r="B7" s="120">
        <v>11</v>
      </c>
      <c r="C7" s="120" t="s">
        <v>10</v>
      </c>
      <c r="D7" s="121">
        <v>564</v>
      </c>
      <c r="E7" s="121">
        <v>81</v>
      </c>
      <c r="F7" s="122">
        <v>645</v>
      </c>
      <c r="G7" s="121">
        <v>613</v>
      </c>
      <c r="H7" s="121">
        <v>103</v>
      </c>
      <c r="I7" s="122">
        <v>716</v>
      </c>
      <c r="J7" s="121">
        <f>I7-F7</f>
        <v>71</v>
      </c>
      <c r="K7" s="123">
        <f>I7/F7-1</f>
        <v>0.11007751937984489</v>
      </c>
      <c r="L7" s="124"/>
      <c r="N7" s="92"/>
      <c r="O7" s="92"/>
      <c r="P7" s="93"/>
    </row>
    <row r="8" spans="2:16" s="78" customFormat="1" ht="15.75">
      <c r="B8" s="120">
        <v>14</v>
      </c>
      <c r="C8" s="120" t="s">
        <v>11</v>
      </c>
      <c r="D8" s="121">
        <v>322</v>
      </c>
      <c r="E8" s="121">
        <v>54</v>
      </c>
      <c r="F8" s="122">
        <v>376</v>
      </c>
      <c r="G8" s="121">
        <v>337</v>
      </c>
      <c r="H8" s="121">
        <v>50</v>
      </c>
      <c r="I8" s="122">
        <v>387</v>
      </c>
      <c r="J8" s="121">
        <f t="shared" ref="J8:J68" si="0">I8-F8</f>
        <v>11</v>
      </c>
      <c r="K8" s="123">
        <f t="shared" ref="K8:K68" si="1">I8/F8-1</f>
        <v>2.9255319148936199E-2</v>
      </c>
      <c r="L8" s="124"/>
      <c r="N8" s="92"/>
      <c r="O8" s="92"/>
      <c r="P8" s="93"/>
    </row>
    <row r="9" spans="2:16" s="78" customFormat="1" ht="15.75">
      <c r="B9" s="120">
        <v>18</v>
      </c>
      <c r="C9" s="120" t="s">
        <v>12</v>
      </c>
      <c r="D9" s="121">
        <v>438</v>
      </c>
      <c r="E9" s="121">
        <v>77</v>
      </c>
      <c r="F9" s="122">
        <v>515</v>
      </c>
      <c r="G9" s="121">
        <v>456</v>
      </c>
      <c r="H9" s="121">
        <v>85</v>
      </c>
      <c r="I9" s="122">
        <v>541</v>
      </c>
      <c r="J9" s="121">
        <f t="shared" si="0"/>
        <v>26</v>
      </c>
      <c r="K9" s="123">
        <f t="shared" si="1"/>
        <v>5.048543689320395E-2</v>
      </c>
      <c r="L9" s="124"/>
      <c r="N9" s="92"/>
      <c r="O9" s="92"/>
      <c r="P9" s="93"/>
    </row>
    <row r="10" spans="2:16" s="78" customFormat="1" ht="15.75">
      <c r="B10" s="120">
        <v>21</v>
      </c>
      <c r="C10" s="120" t="s">
        <v>13</v>
      </c>
      <c r="D10" s="121">
        <v>167</v>
      </c>
      <c r="E10" s="121">
        <v>28</v>
      </c>
      <c r="F10" s="122">
        <v>195</v>
      </c>
      <c r="G10" s="121">
        <v>161</v>
      </c>
      <c r="H10" s="121">
        <v>35</v>
      </c>
      <c r="I10" s="122">
        <v>196</v>
      </c>
      <c r="J10" s="121">
        <f t="shared" si="0"/>
        <v>1</v>
      </c>
      <c r="K10" s="123">
        <f t="shared" si="1"/>
        <v>5.12820512820511E-3</v>
      </c>
      <c r="L10" s="124"/>
      <c r="N10" s="92"/>
      <c r="O10" s="92"/>
      <c r="P10" s="93"/>
    </row>
    <row r="11" spans="2:16" s="78" customFormat="1" ht="15.75">
      <c r="B11" s="120">
        <v>23</v>
      </c>
      <c r="C11" s="120" t="s">
        <v>14</v>
      </c>
      <c r="D11" s="121">
        <v>205</v>
      </c>
      <c r="E11" s="121">
        <v>38</v>
      </c>
      <c r="F11" s="122">
        <v>243</v>
      </c>
      <c r="G11" s="121">
        <v>210</v>
      </c>
      <c r="H11" s="121">
        <v>38</v>
      </c>
      <c r="I11" s="122">
        <v>248</v>
      </c>
      <c r="J11" s="121">
        <f t="shared" si="0"/>
        <v>5</v>
      </c>
      <c r="K11" s="123">
        <f t="shared" si="1"/>
        <v>2.0576131687242816E-2</v>
      </c>
      <c r="L11" s="124"/>
      <c r="N11" s="92"/>
      <c r="O11" s="92"/>
      <c r="P11" s="93"/>
    </row>
    <row r="12" spans="2:16" s="78" customFormat="1" ht="15.75">
      <c r="B12" s="120">
        <v>29</v>
      </c>
      <c r="C12" s="120" t="s">
        <v>15</v>
      </c>
      <c r="D12" s="121">
        <v>1167</v>
      </c>
      <c r="E12" s="121">
        <v>212</v>
      </c>
      <c r="F12" s="122">
        <v>1379</v>
      </c>
      <c r="G12" s="121">
        <v>1202</v>
      </c>
      <c r="H12" s="121">
        <v>257</v>
      </c>
      <c r="I12" s="122">
        <v>1459</v>
      </c>
      <c r="J12" s="121">
        <f t="shared" si="0"/>
        <v>80</v>
      </c>
      <c r="K12" s="123">
        <f t="shared" si="1"/>
        <v>5.8013052936910725E-2</v>
      </c>
      <c r="L12" s="124"/>
      <c r="N12" s="92"/>
      <c r="O12" s="92"/>
      <c r="P12" s="93"/>
    </row>
    <row r="13" spans="2:16" s="78" customFormat="1" ht="15.75">
      <c r="B13" s="120">
        <v>41</v>
      </c>
      <c r="C13" s="120" t="s">
        <v>16</v>
      </c>
      <c r="D13" s="121">
        <v>932</v>
      </c>
      <c r="E13" s="121">
        <v>191</v>
      </c>
      <c r="F13" s="122">
        <v>1123</v>
      </c>
      <c r="G13" s="121">
        <v>965</v>
      </c>
      <c r="H13" s="121">
        <v>188</v>
      </c>
      <c r="I13" s="122">
        <v>1153</v>
      </c>
      <c r="J13" s="121">
        <f t="shared" si="0"/>
        <v>30</v>
      </c>
      <c r="K13" s="123">
        <f t="shared" si="1"/>
        <v>2.6714158504007157E-2</v>
      </c>
      <c r="L13" s="124"/>
      <c r="N13" s="92"/>
      <c r="O13" s="92"/>
      <c r="P13" s="93"/>
    </row>
    <row r="14" spans="2:16" s="79" customFormat="1" ht="15.75">
      <c r="B14" s="125"/>
      <c r="C14" s="125" t="s">
        <v>85</v>
      </c>
      <c r="D14" s="126">
        <v>4119</v>
      </c>
      <c r="E14" s="126">
        <v>741</v>
      </c>
      <c r="F14" s="126">
        <v>4860</v>
      </c>
      <c r="G14" s="149">
        <v>4259</v>
      </c>
      <c r="H14" s="150">
        <v>805</v>
      </c>
      <c r="I14" s="126">
        <v>5064</v>
      </c>
      <c r="J14" s="126">
        <f t="shared" si="0"/>
        <v>204</v>
      </c>
      <c r="K14" s="127">
        <f t="shared" si="1"/>
        <v>4.1975308641975406E-2</v>
      </c>
      <c r="L14" s="128"/>
      <c r="N14" s="94"/>
      <c r="O14" s="94"/>
      <c r="P14" s="94"/>
    </row>
    <row r="15" spans="2:16" s="78" customFormat="1" ht="15.75">
      <c r="B15" s="120">
        <v>22</v>
      </c>
      <c r="C15" s="120" t="s">
        <v>17</v>
      </c>
      <c r="D15" s="121">
        <v>200</v>
      </c>
      <c r="E15" s="121">
        <v>36</v>
      </c>
      <c r="F15" s="122">
        <v>236</v>
      </c>
      <c r="G15" s="121">
        <v>216</v>
      </c>
      <c r="H15" s="121">
        <v>46</v>
      </c>
      <c r="I15" s="122">
        <v>262</v>
      </c>
      <c r="J15" s="121">
        <f t="shared" si="0"/>
        <v>26</v>
      </c>
      <c r="K15" s="123">
        <f t="shared" si="1"/>
        <v>0.11016949152542366</v>
      </c>
      <c r="L15" s="124"/>
      <c r="N15" s="92"/>
      <c r="O15" s="92"/>
      <c r="P15" s="93"/>
    </row>
    <row r="16" spans="2:16" s="78" customFormat="1" ht="15.75">
      <c r="B16" s="120">
        <v>44</v>
      </c>
      <c r="C16" s="120" t="s">
        <v>18</v>
      </c>
      <c r="D16" s="121">
        <v>125</v>
      </c>
      <c r="E16" s="121">
        <v>24</v>
      </c>
      <c r="F16" s="122">
        <v>149</v>
      </c>
      <c r="G16" s="121">
        <v>119</v>
      </c>
      <c r="H16" s="121">
        <v>21</v>
      </c>
      <c r="I16" s="122">
        <v>140</v>
      </c>
      <c r="J16" s="121">
        <f t="shared" si="0"/>
        <v>-9</v>
      </c>
      <c r="K16" s="123">
        <f t="shared" si="1"/>
        <v>-6.0402684563758413E-2</v>
      </c>
      <c r="L16" s="124"/>
      <c r="N16" s="92"/>
      <c r="O16" s="92"/>
      <c r="P16" s="93"/>
    </row>
    <row r="17" spans="2:16" s="78" customFormat="1" ht="15.75">
      <c r="B17" s="120">
        <v>50</v>
      </c>
      <c r="C17" s="120" t="s">
        <v>19</v>
      </c>
      <c r="D17" s="121">
        <v>1104</v>
      </c>
      <c r="E17" s="121">
        <v>171</v>
      </c>
      <c r="F17" s="122">
        <v>1275</v>
      </c>
      <c r="G17" s="121">
        <v>1001</v>
      </c>
      <c r="H17" s="121">
        <v>160</v>
      </c>
      <c r="I17" s="122">
        <v>1161</v>
      </c>
      <c r="J17" s="121">
        <f t="shared" si="0"/>
        <v>-114</v>
      </c>
      <c r="K17" s="123">
        <f t="shared" si="1"/>
        <v>-8.9411764705882302E-2</v>
      </c>
      <c r="L17" s="124"/>
      <c r="N17" s="92"/>
      <c r="O17" s="92"/>
      <c r="P17" s="93"/>
    </row>
    <row r="18" spans="2:16" s="79" customFormat="1" ht="15.75">
      <c r="B18" s="125"/>
      <c r="C18" s="125" t="s">
        <v>82</v>
      </c>
      <c r="D18" s="126">
        <v>1429</v>
      </c>
      <c r="E18" s="126">
        <v>231</v>
      </c>
      <c r="F18" s="126">
        <v>1660</v>
      </c>
      <c r="G18" s="149">
        <v>1336</v>
      </c>
      <c r="H18" s="150">
        <v>227</v>
      </c>
      <c r="I18" s="126">
        <v>1563</v>
      </c>
      <c r="J18" s="126">
        <f t="shared" si="0"/>
        <v>-97</v>
      </c>
      <c r="K18" s="127">
        <f t="shared" si="1"/>
        <v>-5.8433734939759008E-2</v>
      </c>
      <c r="L18" s="128"/>
      <c r="N18" s="94"/>
      <c r="O18" s="94"/>
      <c r="P18" s="94"/>
    </row>
    <row r="19" spans="2:16" s="79" customFormat="1" ht="15.75">
      <c r="B19" s="125">
        <v>33</v>
      </c>
      <c r="C19" s="125" t="s">
        <v>83</v>
      </c>
      <c r="D19" s="126">
        <v>486</v>
      </c>
      <c r="E19" s="126">
        <v>77</v>
      </c>
      <c r="F19" s="126">
        <v>563</v>
      </c>
      <c r="G19" s="149">
        <v>476</v>
      </c>
      <c r="H19" s="150">
        <v>97</v>
      </c>
      <c r="I19" s="126">
        <v>573</v>
      </c>
      <c r="J19" s="126">
        <f t="shared" si="0"/>
        <v>10</v>
      </c>
      <c r="K19" s="127">
        <f t="shared" si="1"/>
        <v>1.7761989342806483E-2</v>
      </c>
      <c r="L19" s="128"/>
      <c r="N19" s="94"/>
      <c r="O19" s="94"/>
      <c r="P19" s="94"/>
    </row>
    <row r="20" spans="2:16" s="79" customFormat="1" ht="15.75">
      <c r="B20" s="125">
        <v>7</v>
      </c>
      <c r="C20" s="125" t="s">
        <v>84</v>
      </c>
      <c r="D20" s="126">
        <v>1029</v>
      </c>
      <c r="E20" s="126">
        <v>248</v>
      </c>
      <c r="F20" s="126">
        <v>1277</v>
      </c>
      <c r="G20" s="149">
        <v>1006</v>
      </c>
      <c r="H20" s="150">
        <v>293</v>
      </c>
      <c r="I20" s="126">
        <v>1299</v>
      </c>
      <c r="J20" s="126">
        <f t="shared" si="0"/>
        <v>22</v>
      </c>
      <c r="K20" s="127">
        <f t="shared" si="1"/>
        <v>1.7227877838684513E-2</v>
      </c>
      <c r="L20" s="128"/>
      <c r="N20" s="94"/>
      <c r="O20" s="94"/>
      <c r="P20" s="94"/>
    </row>
    <row r="21" spans="2:16" s="78" customFormat="1" ht="15.75">
      <c r="B21" s="120">
        <v>35</v>
      </c>
      <c r="C21" s="120" t="s">
        <v>20</v>
      </c>
      <c r="D21" s="121">
        <v>339</v>
      </c>
      <c r="E21" s="121">
        <v>102</v>
      </c>
      <c r="F21" s="122">
        <v>441</v>
      </c>
      <c r="G21" s="121">
        <v>343</v>
      </c>
      <c r="H21" s="121">
        <v>134</v>
      </c>
      <c r="I21" s="122">
        <v>477</v>
      </c>
      <c r="J21" s="121">
        <f t="shared" si="0"/>
        <v>36</v>
      </c>
      <c r="K21" s="123">
        <f t="shared" si="1"/>
        <v>8.163265306122458E-2</v>
      </c>
      <c r="L21" s="124"/>
      <c r="N21" s="92"/>
      <c r="O21" s="92"/>
      <c r="P21" s="93"/>
    </row>
    <row r="22" spans="2:16" s="78" customFormat="1" ht="15.75">
      <c r="B22" s="120">
        <v>38</v>
      </c>
      <c r="C22" s="120" t="s">
        <v>48</v>
      </c>
      <c r="D22" s="121">
        <v>221</v>
      </c>
      <c r="E22" s="121">
        <v>72</v>
      </c>
      <c r="F22" s="122">
        <v>293</v>
      </c>
      <c r="G22" s="121">
        <v>251</v>
      </c>
      <c r="H22" s="121">
        <v>94</v>
      </c>
      <c r="I22" s="122">
        <v>345</v>
      </c>
      <c r="J22" s="121">
        <f t="shared" si="0"/>
        <v>52</v>
      </c>
      <c r="K22" s="123">
        <f t="shared" si="1"/>
        <v>0.1774744027303754</v>
      </c>
      <c r="L22" s="124"/>
      <c r="N22" s="92"/>
      <c r="O22" s="92"/>
      <c r="P22" s="93"/>
    </row>
    <row r="23" spans="2:16" s="79" customFormat="1" ht="15.75">
      <c r="B23" s="125"/>
      <c r="C23" s="125" t="s">
        <v>86</v>
      </c>
      <c r="D23" s="126">
        <v>560</v>
      </c>
      <c r="E23" s="126">
        <v>174</v>
      </c>
      <c r="F23" s="126">
        <v>734</v>
      </c>
      <c r="G23" s="149">
        <v>594</v>
      </c>
      <c r="H23" s="150">
        <v>228</v>
      </c>
      <c r="I23" s="126">
        <v>822</v>
      </c>
      <c r="J23" s="126">
        <f t="shared" si="0"/>
        <v>88</v>
      </c>
      <c r="K23" s="127">
        <f t="shared" si="1"/>
        <v>0.11989100817438691</v>
      </c>
      <c r="L23" s="128"/>
      <c r="N23" s="94"/>
      <c r="O23" s="94"/>
      <c r="P23" s="94"/>
    </row>
    <row r="24" spans="2:16" s="79" customFormat="1" ht="15.75">
      <c r="B24" s="125">
        <v>39</v>
      </c>
      <c r="C24" s="125" t="s">
        <v>87</v>
      </c>
      <c r="D24" s="126">
        <v>263</v>
      </c>
      <c r="E24" s="126">
        <v>59</v>
      </c>
      <c r="F24" s="126">
        <v>322</v>
      </c>
      <c r="G24" s="149">
        <v>291</v>
      </c>
      <c r="H24" s="150">
        <v>72</v>
      </c>
      <c r="I24" s="126">
        <v>363</v>
      </c>
      <c r="J24" s="126">
        <f t="shared" si="0"/>
        <v>41</v>
      </c>
      <c r="K24" s="127">
        <f t="shared" si="1"/>
        <v>0.12732919254658381</v>
      </c>
      <c r="L24" s="128"/>
      <c r="N24" s="94"/>
      <c r="O24" s="94"/>
      <c r="P24" s="94"/>
    </row>
    <row r="25" spans="2:16" s="78" customFormat="1" ht="15.75">
      <c r="B25" s="120">
        <v>5</v>
      </c>
      <c r="C25" s="120" t="s">
        <v>22</v>
      </c>
      <c r="D25" s="121">
        <v>97</v>
      </c>
      <c r="E25" s="121">
        <v>13</v>
      </c>
      <c r="F25" s="122">
        <v>110</v>
      </c>
      <c r="G25" s="121">
        <v>92</v>
      </c>
      <c r="H25" s="121">
        <v>10</v>
      </c>
      <c r="I25" s="122">
        <v>102</v>
      </c>
      <c r="J25" s="121">
        <f t="shared" si="0"/>
        <v>-8</v>
      </c>
      <c r="K25" s="123">
        <f t="shared" si="1"/>
        <v>-7.2727272727272751E-2</v>
      </c>
      <c r="L25" s="124"/>
      <c r="N25" s="92"/>
      <c r="O25" s="92"/>
      <c r="P25" s="93"/>
    </row>
    <row r="26" spans="2:16" s="78" customFormat="1" ht="15.75">
      <c r="B26" s="120">
        <v>9</v>
      </c>
      <c r="C26" s="120" t="s">
        <v>23</v>
      </c>
      <c r="D26" s="121">
        <v>385</v>
      </c>
      <c r="E26" s="121">
        <v>51</v>
      </c>
      <c r="F26" s="122">
        <v>436</v>
      </c>
      <c r="G26" s="121">
        <v>382</v>
      </c>
      <c r="H26" s="121">
        <v>69</v>
      </c>
      <c r="I26" s="122">
        <v>451</v>
      </c>
      <c r="J26" s="121">
        <f t="shared" si="0"/>
        <v>15</v>
      </c>
      <c r="K26" s="123">
        <f t="shared" si="1"/>
        <v>3.4403669724770714E-2</v>
      </c>
      <c r="L26" s="124"/>
      <c r="N26" s="92"/>
      <c r="O26" s="92"/>
      <c r="P26" s="93"/>
    </row>
    <row r="27" spans="2:16" s="78" customFormat="1" ht="15.75">
      <c r="B27" s="120">
        <v>24</v>
      </c>
      <c r="C27" s="120" t="s">
        <v>24</v>
      </c>
      <c r="D27" s="121">
        <v>324</v>
      </c>
      <c r="E27" s="121">
        <v>49</v>
      </c>
      <c r="F27" s="122">
        <v>373</v>
      </c>
      <c r="G27" s="121">
        <v>355</v>
      </c>
      <c r="H27" s="121">
        <v>43</v>
      </c>
      <c r="I27" s="122">
        <v>398</v>
      </c>
      <c r="J27" s="121">
        <f t="shared" si="0"/>
        <v>25</v>
      </c>
      <c r="K27" s="123">
        <f t="shared" si="1"/>
        <v>6.7024128686327122E-2</v>
      </c>
      <c r="L27" s="124"/>
      <c r="N27" s="92"/>
      <c r="O27" s="92"/>
      <c r="P27" s="93"/>
    </row>
    <row r="28" spans="2:16" s="78" customFormat="1" ht="15.75">
      <c r="B28" s="120">
        <v>34</v>
      </c>
      <c r="C28" s="120" t="s">
        <v>25</v>
      </c>
      <c r="D28" s="121">
        <v>145</v>
      </c>
      <c r="E28" s="121">
        <v>19</v>
      </c>
      <c r="F28" s="122">
        <v>164</v>
      </c>
      <c r="G28" s="121">
        <v>120</v>
      </c>
      <c r="H28" s="121">
        <v>20</v>
      </c>
      <c r="I28" s="122">
        <v>140</v>
      </c>
      <c r="J28" s="121">
        <f t="shared" si="0"/>
        <v>-24</v>
      </c>
      <c r="K28" s="123">
        <f t="shared" si="1"/>
        <v>-0.14634146341463417</v>
      </c>
      <c r="L28" s="124"/>
      <c r="N28" s="92"/>
      <c r="O28" s="92"/>
      <c r="P28" s="93"/>
    </row>
    <row r="29" spans="2:16" s="78" customFormat="1" ht="15.75">
      <c r="B29" s="120">
        <v>37</v>
      </c>
      <c r="C29" s="120" t="s">
        <v>26</v>
      </c>
      <c r="D29" s="121">
        <v>221</v>
      </c>
      <c r="E29" s="121">
        <v>32</v>
      </c>
      <c r="F29" s="122">
        <v>253</v>
      </c>
      <c r="G29" s="121">
        <v>246</v>
      </c>
      <c r="H29" s="121">
        <v>38</v>
      </c>
      <c r="I29" s="122">
        <v>284</v>
      </c>
      <c r="J29" s="121">
        <f t="shared" si="0"/>
        <v>31</v>
      </c>
      <c r="K29" s="123">
        <f t="shared" si="1"/>
        <v>0.12252964426877466</v>
      </c>
      <c r="L29" s="124"/>
      <c r="N29" s="92"/>
      <c r="O29" s="92"/>
      <c r="P29" s="93"/>
    </row>
    <row r="30" spans="2:16" s="78" customFormat="1" ht="15.75">
      <c r="B30" s="120">
        <v>40</v>
      </c>
      <c r="C30" s="120" t="s">
        <v>27</v>
      </c>
      <c r="D30" s="121">
        <v>124</v>
      </c>
      <c r="E30" s="121">
        <v>19</v>
      </c>
      <c r="F30" s="122">
        <v>143</v>
      </c>
      <c r="G30" s="121">
        <v>88</v>
      </c>
      <c r="H30" s="121">
        <v>23</v>
      </c>
      <c r="I30" s="122">
        <v>111</v>
      </c>
      <c r="J30" s="121">
        <f t="shared" si="0"/>
        <v>-32</v>
      </c>
      <c r="K30" s="123">
        <f t="shared" si="1"/>
        <v>-0.22377622377622375</v>
      </c>
      <c r="L30" s="124"/>
      <c r="N30" s="92"/>
      <c r="O30" s="92"/>
      <c r="P30" s="93"/>
    </row>
    <row r="31" spans="2:16" s="78" customFormat="1" ht="15.75">
      <c r="B31" s="120">
        <v>42</v>
      </c>
      <c r="C31" s="120" t="s">
        <v>28</v>
      </c>
      <c r="D31" s="121">
        <v>107</v>
      </c>
      <c r="E31" s="121">
        <v>16</v>
      </c>
      <c r="F31" s="122">
        <v>123</v>
      </c>
      <c r="G31" s="121">
        <v>86</v>
      </c>
      <c r="H31" s="121">
        <v>21</v>
      </c>
      <c r="I31" s="122">
        <v>107</v>
      </c>
      <c r="J31" s="121">
        <f t="shared" si="0"/>
        <v>-16</v>
      </c>
      <c r="K31" s="123">
        <f t="shared" si="1"/>
        <v>-0.13008130081300817</v>
      </c>
      <c r="L31" s="124"/>
      <c r="N31" s="92"/>
      <c r="O31" s="92"/>
      <c r="P31" s="93"/>
    </row>
    <row r="32" spans="2:16" s="78" customFormat="1" ht="15.75">
      <c r="B32" s="120">
        <v>47</v>
      </c>
      <c r="C32" s="120" t="s">
        <v>29</v>
      </c>
      <c r="D32" s="121">
        <v>490</v>
      </c>
      <c r="E32" s="121">
        <v>59</v>
      </c>
      <c r="F32" s="122">
        <v>549</v>
      </c>
      <c r="G32" s="121">
        <v>484</v>
      </c>
      <c r="H32" s="121">
        <v>74</v>
      </c>
      <c r="I32" s="122">
        <v>558</v>
      </c>
      <c r="J32" s="121">
        <f t="shared" si="0"/>
        <v>9</v>
      </c>
      <c r="K32" s="123">
        <f t="shared" si="1"/>
        <v>1.6393442622950838E-2</v>
      </c>
      <c r="L32" s="124"/>
      <c r="N32" s="92"/>
      <c r="O32" s="92"/>
      <c r="P32" s="93"/>
    </row>
    <row r="33" spans="2:16" s="78" customFormat="1" ht="15.75">
      <c r="B33" s="120">
        <v>49</v>
      </c>
      <c r="C33" s="120" t="s">
        <v>30</v>
      </c>
      <c r="D33" s="121">
        <v>115</v>
      </c>
      <c r="E33" s="121">
        <v>12</v>
      </c>
      <c r="F33" s="122">
        <v>127</v>
      </c>
      <c r="G33" s="121">
        <v>93</v>
      </c>
      <c r="H33" s="121">
        <v>24</v>
      </c>
      <c r="I33" s="122">
        <v>117</v>
      </c>
      <c r="J33" s="121">
        <f t="shared" si="0"/>
        <v>-10</v>
      </c>
      <c r="K33" s="123">
        <f t="shared" si="1"/>
        <v>-7.8740157480314932E-2</v>
      </c>
      <c r="L33" s="124"/>
      <c r="N33" s="92"/>
      <c r="O33" s="92"/>
      <c r="P33" s="93"/>
    </row>
    <row r="34" spans="2:16" s="79" customFormat="1" ht="15.75">
      <c r="B34" s="125"/>
      <c r="C34" s="125" t="s">
        <v>49</v>
      </c>
      <c r="D34" s="126">
        <v>2008</v>
      </c>
      <c r="E34" s="126">
        <v>270</v>
      </c>
      <c r="F34" s="126">
        <v>2278</v>
      </c>
      <c r="G34" s="149">
        <v>1946</v>
      </c>
      <c r="H34" s="150">
        <v>322</v>
      </c>
      <c r="I34" s="126">
        <v>2268</v>
      </c>
      <c r="J34" s="126">
        <f t="shared" si="0"/>
        <v>-10</v>
      </c>
      <c r="K34" s="127">
        <f t="shared" si="1"/>
        <v>-4.389815627743654E-3</v>
      </c>
      <c r="L34" s="128"/>
      <c r="N34" s="94"/>
      <c r="O34" s="94"/>
      <c r="P34" s="94"/>
    </row>
    <row r="35" spans="2:16" s="78" customFormat="1" ht="15.75">
      <c r="B35" s="120">
        <v>2</v>
      </c>
      <c r="C35" s="120" t="s">
        <v>31</v>
      </c>
      <c r="D35" s="121">
        <v>349</v>
      </c>
      <c r="E35" s="121">
        <v>58</v>
      </c>
      <c r="F35" s="122">
        <v>407</v>
      </c>
      <c r="G35" s="121">
        <v>291</v>
      </c>
      <c r="H35" s="121">
        <v>60</v>
      </c>
      <c r="I35" s="122">
        <v>351</v>
      </c>
      <c r="J35" s="121">
        <f t="shared" si="0"/>
        <v>-56</v>
      </c>
      <c r="K35" s="123">
        <f t="shared" si="1"/>
        <v>-0.13759213759213762</v>
      </c>
      <c r="L35" s="124"/>
      <c r="N35" s="92"/>
      <c r="O35" s="92"/>
      <c r="P35" s="93"/>
    </row>
    <row r="36" spans="2:16" s="78" customFormat="1" ht="15.75">
      <c r="B36" s="120">
        <v>13</v>
      </c>
      <c r="C36" s="120" t="s">
        <v>32</v>
      </c>
      <c r="D36" s="121">
        <v>309</v>
      </c>
      <c r="E36" s="121">
        <v>48</v>
      </c>
      <c r="F36" s="122">
        <v>357</v>
      </c>
      <c r="G36" s="121">
        <v>254</v>
      </c>
      <c r="H36" s="121">
        <v>40</v>
      </c>
      <c r="I36" s="122">
        <v>294</v>
      </c>
      <c r="J36" s="121">
        <f t="shared" si="0"/>
        <v>-63</v>
      </c>
      <c r="K36" s="123">
        <f t="shared" si="1"/>
        <v>-0.17647058823529416</v>
      </c>
      <c r="L36" s="124"/>
      <c r="N36" s="92"/>
      <c r="O36" s="92"/>
      <c r="P36" s="93"/>
    </row>
    <row r="37" spans="2:16" s="78" customFormat="1" ht="15.75">
      <c r="B37" s="120">
        <v>16</v>
      </c>
      <c r="C37" s="120" t="s">
        <v>33</v>
      </c>
      <c r="D37" s="121">
        <v>133</v>
      </c>
      <c r="E37" s="121">
        <v>24</v>
      </c>
      <c r="F37" s="122">
        <v>157</v>
      </c>
      <c r="G37" s="121">
        <v>158</v>
      </c>
      <c r="H37" s="121">
        <v>34</v>
      </c>
      <c r="I37" s="122">
        <v>192</v>
      </c>
      <c r="J37" s="121">
        <f t="shared" si="0"/>
        <v>35</v>
      </c>
      <c r="K37" s="123">
        <f t="shared" si="1"/>
        <v>0.22292993630573243</v>
      </c>
      <c r="L37" s="124"/>
      <c r="N37" s="92"/>
      <c r="O37" s="92"/>
      <c r="P37" s="93"/>
    </row>
    <row r="38" spans="2:16" s="78" customFormat="1" ht="15.75">
      <c r="B38" s="120">
        <v>19</v>
      </c>
      <c r="C38" s="120" t="s">
        <v>34</v>
      </c>
      <c r="D38" s="121">
        <v>206</v>
      </c>
      <c r="E38" s="121">
        <v>51</v>
      </c>
      <c r="F38" s="122">
        <v>257</v>
      </c>
      <c r="G38" s="121">
        <v>216</v>
      </c>
      <c r="H38" s="121">
        <v>48</v>
      </c>
      <c r="I38" s="122">
        <v>264</v>
      </c>
      <c r="J38" s="121">
        <f t="shared" si="0"/>
        <v>7</v>
      </c>
      <c r="K38" s="123">
        <f t="shared" si="1"/>
        <v>2.7237354085603016E-2</v>
      </c>
      <c r="L38" s="124"/>
      <c r="N38" s="92"/>
      <c r="O38" s="92"/>
      <c r="P38" s="93"/>
    </row>
    <row r="39" spans="2:16" s="78" customFormat="1" ht="15.75">
      <c r="B39" s="120">
        <v>45</v>
      </c>
      <c r="C39" s="120" t="s">
        <v>35</v>
      </c>
      <c r="D39" s="121">
        <v>445</v>
      </c>
      <c r="E39" s="121">
        <v>71</v>
      </c>
      <c r="F39" s="122">
        <v>516</v>
      </c>
      <c r="G39" s="121">
        <v>361</v>
      </c>
      <c r="H39" s="121">
        <v>81</v>
      </c>
      <c r="I39" s="122">
        <v>442</v>
      </c>
      <c r="J39" s="121">
        <f t="shared" si="0"/>
        <v>-74</v>
      </c>
      <c r="K39" s="123">
        <f t="shared" si="1"/>
        <v>-0.14341085271317833</v>
      </c>
      <c r="L39" s="124"/>
      <c r="N39" s="92"/>
      <c r="O39" s="92"/>
      <c r="P39" s="93"/>
    </row>
    <row r="40" spans="2:16" s="79" customFormat="1" ht="15.75">
      <c r="B40" s="125"/>
      <c r="C40" s="125" t="s">
        <v>50</v>
      </c>
      <c r="D40" s="126">
        <v>1442</v>
      </c>
      <c r="E40" s="126">
        <v>252</v>
      </c>
      <c r="F40" s="126">
        <v>1694</v>
      </c>
      <c r="G40" s="149">
        <v>1280</v>
      </c>
      <c r="H40" s="150">
        <v>263</v>
      </c>
      <c r="I40" s="126">
        <v>1543</v>
      </c>
      <c r="J40" s="126">
        <f t="shared" si="0"/>
        <v>-151</v>
      </c>
      <c r="K40" s="127">
        <f t="shared" si="1"/>
        <v>-8.9138134592680052E-2</v>
      </c>
      <c r="L40" s="128"/>
      <c r="N40" s="94"/>
      <c r="O40" s="94"/>
      <c r="P40" s="94"/>
    </row>
    <row r="41" spans="2:16" s="78" customFormat="1" ht="15.75">
      <c r="B41" s="120">
        <v>8</v>
      </c>
      <c r="C41" s="120" t="s">
        <v>36</v>
      </c>
      <c r="D41" s="121">
        <v>4515</v>
      </c>
      <c r="E41" s="121">
        <v>759</v>
      </c>
      <c r="F41" s="122">
        <v>5274</v>
      </c>
      <c r="G41" s="121">
        <v>4296</v>
      </c>
      <c r="H41" s="121">
        <v>739</v>
      </c>
      <c r="I41" s="122">
        <v>5035</v>
      </c>
      <c r="J41" s="121">
        <f t="shared" si="0"/>
        <v>-239</v>
      </c>
      <c r="K41" s="123">
        <f t="shared" si="1"/>
        <v>-4.5316647705726187E-2</v>
      </c>
      <c r="L41" s="124"/>
      <c r="N41" s="92"/>
      <c r="O41" s="92"/>
      <c r="P41" s="93"/>
    </row>
    <row r="42" spans="2:16" s="78" customFormat="1" ht="15.75">
      <c r="B42" s="120">
        <v>17</v>
      </c>
      <c r="C42" s="120" t="s">
        <v>72</v>
      </c>
      <c r="D42" s="121">
        <v>304</v>
      </c>
      <c r="E42" s="121">
        <v>68</v>
      </c>
      <c r="F42" s="122">
        <v>372</v>
      </c>
      <c r="G42" s="121">
        <v>340</v>
      </c>
      <c r="H42" s="121">
        <v>75</v>
      </c>
      <c r="I42" s="122">
        <v>415</v>
      </c>
      <c r="J42" s="121">
        <f t="shared" si="0"/>
        <v>43</v>
      </c>
      <c r="K42" s="123">
        <f t="shared" si="1"/>
        <v>0.11559139784946226</v>
      </c>
      <c r="L42" s="124"/>
      <c r="N42" s="92"/>
      <c r="O42" s="92"/>
      <c r="P42" s="93"/>
    </row>
    <row r="43" spans="2:16" s="78" customFormat="1" ht="15.75">
      <c r="B43" s="120">
        <v>25</v>
      </c>
      <c r="C43" s="120" t="s">
        <v>73</v>
      </c>
      <c r="D43" s="121">
        <v>214</v>
      </c>
      <c r="E43" s="121">
        <v>41</v>
      </c>
      <c r="F43" s="122">
        <v>255</v>
      </c>
      <c r="G43" s="121">
        <v>247</v>
      </c>
      <c r="H43" s="121">
        <v>45</v>
      </c>
      <c r="I43" s="122">
        <v>292</v>
      </c>
      <c r="J43" s="121">
        <f t="shared" si="0"/>
        <v>37</v>
      </c>
      <c r="K43" s="123">
        <f t="shared" si="1"/>
        <v>0.1450980392156862</v>
      </c>
      <c r="L43" s="124"/>
      <c r="N43" s="92"/>
      <c r="O43" s="92"/>
      <c r="P43" s="93"/>
    </row>
    <row r="44" spans="2:16" s="78" customFormat="1" ht="15.75">
      <c r="B44" s="120">
        <v>43</v>
      </c>
      <c r="C44" s="120" t="s">
        <v>37</v>
      </c>
      <c r="D44" s="121">
        <v>425</v>
      </c>
      <c r="E44" s="121">
        <v>76</v>
      </c>
      <c r="F44" s="122">
        <v>501</v>
      </c>
      <c r="G44" s="121">
        <v>385</v>
      </c>
      <c r="H44" s="121">
        <v>77</v>
      </c>
      <c r="I44" s="122">
        <v>462</v>
      </c>
      <c r="J44" s="121">
        <f t="shared" si="0"/>
        <v>-39</v>
      </c>
      <c r="K44" s="123">
        <f t="shared" si="1"/>
        <v>-7.7844311377245456E-2</v>
      </c>
      <c r="L44" s="124"/>
      <c r="N44" s="92"/>
      <c r="O44" s="92"/>
      <c r="P44" s="93"/>
    </row>
    <row r="45" spans="2:16" s="79" customFormat="1" ht="15.75">
      <c r="B45" s="125"/>
      <c r="C45" s="125" t="s">
        <v>51</v>
      </c>
      <c r="D45" s="126">
        <v>5458</v>
      </c>
      <c r="E45" s="126">
        <v>944</v>
      </c>
      <c r="F45" s="126">
        <v>6402</v>
      </c>
      <c r="G45" s="149">
        <v>5268</v>
      </c>
      <c r="H45" s="150">
        <v>936</v>
      </c>
      <c r="I45" s="126">
        <v>6204</v>
      </c>
      <c r="J45" s="126">
        <f t="shared" si="0"/>
        <v>-198</v>
      </c>
      <c r="K45" s="127">
        <f t="shared" si="1"/>
        <v>-3.0927835051546393E-2</v>
      </c>
      <c r="L45" s="128"/>
      <c r="N45" s="94"/>
      <c r="O45" s="94"/>
      <c r="P45" s="94"/>
    </row>
    <row r="46" spans="2:16" s="78" customFormat="1" ht="15.75">
      <c r="B46" s="120">
        <v>3</v>
      </c>
      <c r="C46" s="120" t="s">
        <v>74</v>
      </c>
      <c r="D46" s="121">
        <v>1310</v>
      </c>
      <c r="E46" s="121">
        <v>235</v>
      </c>
      <c r="F46" s="122">
        <v>1545</v>
      </c>
      <c r="G46" s="121">
        <v>1521</v>
      </c>
      <c r="H46" s="121">
        <v>253</v>
      </c>
      <c r="I46" s="122">
        <v>1774</v>
      </c>
      <c r="J46" s="121">
        <f t="shared" si="0"/>
        <v>229</v>
      </c>
      <c r="K46" s="123">
        <f t="shared" si="1"/>
        <v>0.148220064724919</v>
      </c>
      <c r="L46" s="124"/>
      <c r="N46" s="92"/>
      <c r="O46" s="92"/>
      <c r="P46" s="93"/>
    </row>
    <row r="47" spans="2:16" s="78" customFormat="1" ht="15.75">
      <c r="B47" s="120">
        <v>12</v>
      </c>
      <c r="C47" s="120" t="s">
        <v>75</v>
      </c>
      <c r="D47" s="121">
        <v>429</v>
      </c>
      <c r="E47" s="121">
        <v>60</v>
      </c>
      <c r="F47" s="122">
        <v>489</v>
      </c>
      <c r="G47" s="121">
        <v>424</v>
      </c>
      <c r="H47" s="121">
        <v>53</v>
      </c>
      <c r="I47" s="122">
        <v>477</v>
      </c>
      <c r="J47" s="121">
        <f t="shared" si="0"/>
        <v>-12</v>
      </c>
      <c r="K47" s="123">
        <f t="shared" si="1"/>
        <v>-2.4539877300613466E-2</v>
      </c>
      <c r="L47" s="124"/>
      <c r="N47" s="92"/>
      <c r="O47" s="92"/>
      <c r="P47" s="93"/>
    </row>
    <row r="48" spans="2:16" s="78" customFormat="1" ht="15.75">
      <c r="B48" s="120">
        <v>46</v>
      </c>
      <c r="C48" s="120" t="s">
        <v>42</v>
      </c>
      <c r="D48" s="121">
        <v>1939</v>
      </c>
      <c r="E48" s="121">
        <v>301</v>
      </c>
      <c r="F48" s="122">
        <v>2240</v>
      </c>
      <c r="G48" s="121">
        <v>1974</v>
      </c>
      <c r="H48" s="121">
        <v>407</v>
      </c>
      <c r="I48" s="122">
        <v>2381</v>
      </c>
      <c r="J48" s="121">
        <f t="shared" si="0"/>
        <v>141</v>
      </c>
      <c r="K48" s="123">
        <f t="shared" si="1"/>
        <v>6.2946428571428514E-2</v>
      </c>
      <c r="L48" s="124"/>
      <c r="N48" s="92"/>
      <c r="O48" s="92"/>
      <c r="P48" s="93"/>
    </row>
    <row r="49" spans="2:16" s="79" customFormat="1" ht="15.75">
      <c r="B49" s="125"/>
      <c r="C49" s="125" t="s">
        <v>52</v>
      </c>
      <c r="D49" s="126">
        <v>3678</v>
      </c>
      <c r="E49" s="126">
        <v>596</v>
      </c>
      <c r="F49" s="126">
        <v>4274</v>
      </c>
      <c r="G49" s="149">
        <v>3919</v>
      </c>
      <c r="H49" s="150">
        <v>713</v>
      </c>
      <c r="I49" s="126">
        <v>4632</v>
      </c>
      <c r="J49" s="126">
        <f t="shared" si="0"/>
        <v>358</v>
      </c>
      <c r="K49" s="127">
        <f t="shared" si="1"/>
        <v>8.376228357510529E-2</v>
      </c>
      <c r="L49" s="128"/>
      <c r="N49" s="94"/>
      <c r="O49" s="94"/>
      <c r="P49" s="94"/>
    </row>
    <row r="50" spans="2:16" s="78" customFormat="1" ht="15.75">
      <c r="B50" s="120">
        <v>6</v>
      </c>
      <c r="C50" s="120" t="s">
        <v>38</v>
      </c>
      <c r="D50" s="121">
        <v>231</v>
      </c>
      <c r="E50" s="121">
        <v>46</v>
      </c>
      <c r="F50" s="122">
        <v>277</v>
      </c>
      <c r="G50" s="121">
        <v>290</v>
      </c>
      <c r="H50" s="121">
        <v>44</v>
      </c>
      <c r="I50" s="122">
        <v>334</v>
      </c>
      <c r="J50" s="121">
        <f t="shared" si="0"/>
        <v>57</v>
      </c>
      <c r="K50" s="123">
        <f t="shared" si="1"/>
        <v>0.20577617328519859</v>
      </c>
      <c r="L50" s="124"/>
      <c r="N50" s="92"/>
      <c r="O50" s="92"/>
      <c r="P50" s="93"/>
    </row>
    <row r="51" spans="2:16" s="78" customFormat="1" ht="15.75">
      <c r="B51" s="120">
        <v>10</v>
      </c>
      <c r="C51" s="120" t="s">
        <v>39</v>
      </c>
      <c r="D51" s="121">
        <v>167</v>
      </c>
      <c r="E51" s="121">
        <v>21</v>
      </c>
      <c r="F51" s="122">
        <v>188</v>
      </c>
      <c r="G51" s="121">
        <v>174</v>
      </c>
      <c r="H51" s="121">
        <v>23</v>
      </c>
      <c r="I51" s="122">
        <v>197</v>
      </c>
      <c r="J51" s="121">
        <f t="shared" si="0"/>
        <v>9</v>
      </c>
      <c r="K51" s="123">
        <f t="shared" si="1"/>
        <v>4.7872340425531901E-2</v>
      </c>
      <c r="L51" s="124"/>
      <c r="N51" s="92"/>
      <c r="O51" s="92"/>
      <c r="P51" s="93"/>
    </row>
    <row r="52" spans="2:16" s="79" customFormat="1" ht="15.75">
      <c r="B52" s="125"/>
      <c r="C52" s="125" t="s">
        <v>53</v>
      </c>
      <c r="D52" s="126">
        <v>398</v>
      </c>
      <c r="E52" s="126">
        <v>67</v>
      </c>
      <c r="F52" s="126">
        <v>465</v>
      </c>
      <c r="G52" s="149">
        <v>464</v>
      </c>
      <c r="H52" s="150">
        <v>67</v>
      </c>
      <c r="I52" s="126">
        <v>531</v>
      </c>
      <c r="J52" s="126">
        <f t="shared" si="0"/>
        <v>66</v>
      </c>
      <c r="K52" s="127">
        <f t="shared" si="1"/>
        <v>0.14193548387096766</v>
      </c>
      <c r="L52" s="128"/>
      <c r="N52" s="94"/>
      <c r="O52" s="94"/>
      <c r="P52" s="94"/>
    </row>
    <row r="53" spans="2:16" s="78" customFormat="1" ht="15.75">
      <c r="B53" s="120">
        <v>15</v>
      </c>
      <c r="C53" s="120" t="s">
        <v>76</v>
      </c>
      <c r="D53" s="121">
        <v>535</v>
      </c>
      <c r="E53" s="121">
        <v>86</v>
      </c>
      <c r="F53" s="122">
        <v>621</v>
      </c>
      <c r="G53" s="121">
        <v>530</v>
      </c>
      <c r="H53" s="121">
        <v>108</v>
      </c>
      <c r="I53" s="122">
        <v>638</v>
      </c>
      <c r="J53" s="121">
        <f t="shared" si="0"/>
        <v>17</v>
      </c>
      <c r="K53" s="123">
        <f t="shared" si="1"/>
        <v>2.7375201288244666E-2</v>
      </c>
      <c r="L53" s="124"/>
      <c r="N53" s="92"/>
      <c r="O53" s="92"/>
      <c r="P53" s="93"/>
    </row>
    <row r="54" spans="2:16" s="78" customFormat="1" ht="15.75">
      <c r="B54" s="120">
        <v>27</v>
      </c>
      <c r="C54" s="120" t="s">
        <v>40</v>
      </c>
      <c r="D54" s="121">
        <v>129</v>
      </c>
      <c r="E54" s="121">
        <v>15</v>
      </c>
      <c r="F54" s="122">
        <v>144</v>
      </c>
      <c r="G54" s="121">
        <v>100</v>
      </c>
      <c r="H54" s="121">
        <v>44</v>
      </c>
      <c r="I54" s="122">
        <v>144</v>
      </c>
      <c r="J54" s="121">
        <f t="shared" si="0"/>
        <v>0</v>
      </c>
      <c r="K54" s="123">
        <f t="shared" si="1"/>
        <v>0</v>
      </c>
      <c r="L54" s="124"/>
      <c r="N54" s="92"/>
      <c r="O54" s="92"/>
      <c r="P54" s="93"/>
    </row>
    <row r="55" spans="2:16" s="78" customFormat="1" ht="15.75">
      <c r="B55" s="120">
        <v>32</v>
      </c>
      <c r="C55" s="120" t="s">
        <v>77</v>
      </c>
      <c r="D55" s="121">
        <v>75</v>
      </c>
      <c r="E55" s="121">
        <v>27</v>
      </c>
      <c r="F55" s="122">
        <v>102</v>
      </c>
      <c r="G55" s="121">
        <v>71</v>
      </c>
      <c r="H55" s="121">
        <v>17</v>
      </c>
      <c r="I55" s="122">
        <v>88</v>
      </c>
      <c r="J55" s="121">
        <f t="shared" si="0"/>
        <v>-14</v>
      </c>
      <c r="K55" s="123">
        <f t="shared" si="1"/>
        <v>-0.13725490196078427</v>
      </c>
      <c r="L55" s="124"/>
      <c r="N55" s="92"/>
      <c r="O55" s="92"/>
      <c r="P55" s="93"/>
    </row>
    <row r="56" spans="2:16" s="78" customFormat="1" ht="15.75">
      <c r="B56" s="120">
        <v>36</v>
      </c>
      <c r="C56" s="120" t="s">
        <v>41</v>
      </c>
      <c r="D56" s="121">
        <v>351</v>
      </c>
      <c r="E56" s="121">
        <v>60</v>
      </c>
      <c r="F56" s="122">
        <v>411</v>
      </c>
      <c r="G56" s="121">
        <v>322</v>
      </c>
      <c r="H56" s="121">
        <v>83</v>
      </c>
      <c r="I56" s="122">
        <v>405</v>
      </c>
      <c r="J56" s="121">
        <f t="shared" si="0"/>
        <v>-6</v>
      </c>
      <c r="K56" s="123">
        <f t="shared" si="1"/>
        <v>-1.4598540145985384E-2</v>
      </c>
      <c r="L56" s="124"/>
      <c r="N56" s="92"/>
      <c r="O56" s="92"/>
      <c r="P56" s="93"/>
    </row>
    <row r="57" spans="2:16" s="79" customFormat="1" ht="15.75">
      <c r="B57" s="125"/>
      <c r="C57" s="125" t="s">
        <v>54</v>
      </c>
      <c r="D57" s="126">
        <v>1090</v>
      </c>
      <c r="E57" s="126">
        <v>188</v>
      </c>
      <c r="F57" s="126">
        <v>1278</v>
      </c>
      <c r="G57" s="149">
        <v>1023</v>
      </c>
      <c r="H57" s="150">
        <v>252</v>
      </c>
      <c r="I57" s="126">
        <v>1275</v>
      </c>
      <c r="J57" s="126">
        <f t="shared" si="0"/>
        <v>-3</v>
      </c>
      <c r="K57" s="127">
        <f t="shared" si="1"/>
        <v>-2.3474178403756207E-3</v>
      </c>
      <c r="L57" s="128"/>
      <c r="N57" s="94"/>
      <c r="O57" s="94"/>
      <c r="P57" s="94"/>
    </row>
    <row r="58" spans="2:16" s="79" customFormat="1" ht="15.75">
      <c r="B58" s="125">
        <v>28</v>
      </c>
      <c r="C58" s="125" t="s">
        <v>55</v>
      </c>
      <c r="D58" s="126">
        <v>7050</v>
      </c>
      <c r="E58" s="126">
        <v>1419</v>
      </c>
      <c r="F58" s="126">
        <v>8469</v>
      </c>
      <c r="G58" s="149">
        <v>7061</v>
      </c>
      <c r="H58" s="150">
        <v>1513</v>
      </c>
      <c r="I58" s="126">
        <v>8574</v>
      </c>
      <c r="J58" s="126">
        <f t="shared" si="0"/>
        <v>105</v>
      </c>
      <c r="K58" s="127">
        <f t="shared" si="1"/>
        <v>1.2398157987956182E-2</v>
      </c>
      <c r="L58" s="128"/>
      <c r="N58" s="94"/>
      <c r="O58" s="94"/>
      <c r="P58" s="94"/>
    </row>
    <row r="59" spans="2:16" s="79" customFormat="1" ht="15.75">
      <c r="B59" s="125">
        <v>30</v>
      </c>
      <c r="C59" s="125" t="s">
        <v>56</v>
      </c>
      <c r="D59" s="126">
        <v>1451</v>
      </c>
      <c r="E59" s="126">
        <v>203</v>
      </c>
      <c r="F59" s="126">
        <v>1654</v>
      </c>
      <c r="G59" s="149">
        <v>1472</v>
      </c>
      <c r="H59" s="150">
        <v>236</v>
      </c>
      <c r="I59" s="126">
        <v>1708</v>
      </c>
      <c r="J59" s="126">
        <f t="shared" si="0"/>
        <v>54</v>
      </c>
      <c r="K59" s="127">
        <f t="shared" si="1"/>
        <v>3.2648125755743607E-2</v>
      </c>
      <c r="L59" s="128"/>
      <c r="N59" s="94"/>
      <c r="O59" s="94"/>
      <c r="P59" s="94"/>
    </row>
    <row r="60" spans="2:16" s="79" customFormat="1" ht="15.75">
      <c r="B60" s="125">
        <v>31</v>
      </c>
      <c r="C60" s="125" t="s">
        <v>57</v>
      </c>
      <c r="D60" s="126">
        <v>1533</v>
      </c>
      <c r="E60" s="126">
        <v>307</v>
      </c>
      <c r="F60" s="126">
        <v>1840</v>
      </c>
      <c r="G60" s="149">
        <v>1490</v>
      </c>
      <c r="H60" s="150">
        <v>305</v>
      </c>
      <c r="I60" s="126">
        <v>1795</v>
      </c>
      <c r="J60" s="126">
        <f t="shared" si="0"/>
        <v>-45</v>
      </c>
      <c r="K60" s="127">
        <f t="shared" si="1"/>
        <v>-2.4456521739130488E-2</v>
      </c>
      <c r="L60" s="128"/>
      <c r="N60" s="94"/>
      <c r="O60" s="94"/>
      <c r="P60" s="94"/>
    </row>
    <row r="61" spans="2:16" s="78" customFormat="1" ht="15.75">
      <c r="B61" s="120">
        <v>1</v>
      </c>
      <c r="C61" s="120" t="s">
        <v>78</v>
      </c>
      <c r="D61" s="121">
        <v>649</v>
      </c>
      <c r="E61" s="121">
        <v>161</v>
      </c>
      <c r="F61" s="122">
        <v>810</v>
      </c>
      <c r="G61" s="121">
        <v>687</v>
      </c>
      <c r="H61" s="121">
        <v>169</v>
      </c>
      <c r="I61" s="122">
        <v>856</v>
      </c>
      <c r="J61" s="121">
        <f t="shared" si="0"/>
        <v>46</v>
      </c>
      <c r="K61" s="123">
        <f t="shared" si="1"/>
        <v>5.679012345679002E-2</v>
      </c>
      <c r="L61" s="124"/>
      <c r="N61" s="92"/>
      <c r="O61" s="92"/>
      <c r="P61" s="93"/>
    </row>
    <row r="62" spans="2:16" s="78" customFormat="1" ht="15.75">
      <c r="B62" s="120">
        <v>20</v>
      </c>
      <c r="C62" s="120" t="s">
        <v>79</v>
      </c>
      <c r="D62" s="121">
        <v>1200</v>
      </c>
      <c r="E62" s="121">
        <v>261</v>
      </c>
      <c r="F62" s="122">
        <v>1461</v>
      </c>
      <c r="G62" s="121">
        <v>1317</v>
      </c>
      <c r="H62" s="121">
        <v>303</v>
      </c>
      <c r="I62" s="122">
        <v>1620</v>
      </c>
      <c r="J62" s="121">
        <f t="shared" si="0"/>
        <v>159</v>
      </c>
      <c r="K62" s="123">
        <f t="shared" si="1"/>
        <v>0.10882956878850103</v>
      </c>
      <c r="L62" s="124"/>
      <c r="N62" s="92"/>
      <c r="O62" s="92"/>
      <c r="P62" s="93"/>
    </row>
    <row r="63" spans="2:16" s="78" customFormat="1" ht="15.75">
      <c r="B63" s="120">
        <v>48</v>
      </c>
      <c r="C63" s="120" t="s">
        <v>80</v>
      </c>
      <c r="D63" s="121">
        <v>1914</v>
      </c>
      <c r="E63" s="121">
        <v>376</v>
      </c>
      <c r="F63" s="122">
        <v>2290</v>
      </c>
      <c r="G63" s="121">
        <v>2014</v>
      </c>
      <c r="H63" s="121">
        <v>423</v>
      </c>
      <c r="I63" s="122">
        <v>2437</v>
      </c>
      <c r="J63" s="121">
        <f t="shared" si="0"/>
        <v>147</v>
      </c>
      <c r="K63" s="123">
        <f t="shared" si="1"/>
        <v>6.4192139737991205E-2</v>
      </c>
      <c r="L63" s="124"/>
      <c r="N63" s="92"/>
      <c r="O63" s="92"/>
      <c r="P63" s="93"/>
    </row>
    <row r="64" spans="2:16" s="79" customFormat="1" ht="15.75">
      <c r="B64" s="125"/>
      <c r="C64" s="125" t="s">
        <v>58</v>
      </c>
      <c r="D64" s="126">
        <v>3763</v>
      </c>
      <c r="E64" s="126">
        <v>798</v>
      </c>
      <c r="F64" s="126">
        <v>4561</v>
      </c>
      <c r="G64" s="149">
        <v>4018</v>
      </c>
      <c r="H64" s="150">
        <v>895</v>
      </c>
      <c r="I64" s="126">
        <v>4913</v>
      </c>
      <c r="J64" s="126">
        <f t="shared" si="0"/>
        <v>352</v>
      </c>
      <c r="K64" s="127">
        <f t="shared" si="1"/>
        <v>7.7176057882043514E-2</v>
      </c>
      <c r="L64" s="128"/>
      <c r="N64" s="94"/>
      <c r="O64" s="94"/>
      <c r="P64" s="94"/>
    </row>
    <row r="65" spans="2:16" s="79" customFormat="1" ht="15.75">
      <c r="B65" s="125">
        <v>26</v>
      </c>
      <c r="C65" s="125" t="s">
        <v>59</v>
      </c>
      <c r="D65" s="126">
        <v>362</v>
      </c>
      <c r="E65" s="126">
        <v>52</v>
      </c>
      <c r="F65" s="126">
        <v>414</v>
      </c>
      <c r="G65" s="149">
        <v>384</v>
      </c>
      <c r="H65" s="150">
        <v>42</v>
      </c>
      <c r="I65" s="126">
        <v>426</v>
      </c>
      <c r="J65" s="126">
        <f t="shared" si="0"/>
        <v>12</v>
      </c>
      <c r="K65" s="127">
        <f t="shared" si="1"/>
        <v>2.8985507246376718E-2</v>
      </c>
      <c r="L65" s="128"/>
      <c r="N65" s="94"/>
      <c r="O65" s="94"/>
      <c r="P65" s="94"/>
    </row>
    <row r="66" spans="2:16" s="78" customFormat="1" ht="15.75">
      <c r="B66" s="125">
        <v>51</v>
      </c>
      <c r="C66" s="125" t="s">
        <v>60</v>
      </c>
      <c r="D66" s="121">
        <v>31</v>
      </c>
      <c r="E66" s="121">
        <v>4</v>
      </c>
      <c r="F66" s="121">
        <v>35</v>
      </c>
      <c r="G66" s="149">
        <v>41</v>
      </c>
      <c r="H66" s="150">
        <v>2</v>
      </c>
      <c r="I66" s="126">
        <v>43</v>
      </c>
      <c r="J66" s="126">
        <f t="shared" si="0"/>
        <v>8</v>
      </c>
      <c r="K66" s="127">
        <f t="shared" si="1"/>
        <v>0.22857142857142865</v>
      </c>
      <c r="L66" s="124"/>
      <c r="N66" s="92"/>
      <c r="O66" s="92"/>
      <c r="P66" s="93"/>
    </row>
    <row r="67" spans="2:16" s="78" customFormat="1" ht="15.75">
      <c r="B67" s="125">
        <v>52</v>
      </c>
      <c r="C67" s="125" t="s">
        <v>61</v>
      </c>
      <c r="D67" s="121">
        <v>27</v>
      </c>
      <c r="E67" s="121">
        <v>1</v>
      </c>
      <c r="F67" s="121">
        <v>28</v>
      </c>
      <c r="G67" s="149">
        <v>21</v>
      </c>
      <c r="H67" s="150">
        <v>6</v>
      </c>
      <c r="I67" s="126">
        <v>27</v>
      </c>
      <c r="J67" s="126">
        <f t="shared" si="0"/>
        <v>-1</v>
      </c>
      <c r="K67" s="127">
        <f t="shared" si="1"/>
        <v>-3.5714285714285698E-2</v>
      </c>
      <c r="L67" s="124"/>
      <c r="N67" s="92"/>
      <c r="O67" s="92"/>
      <c r="P67" s="93"/>
    </row>
    <row r="68" spans="2:16" s="78" customFormat="1" ht="15" customHeight="1">
      <c r="B68" s="125"/>
      <c r="C68" s="125" t="s">
        <v>8</v>
      </c>
      <c r="D68" s="129">
        <v>36177</v>
      </c>
      <c r="E68" s="129">
        <v>6631</v>
      </c>
      <c r="F68" s="129">
        <v>42808</v>
      </c>
      <c r="G68" s="149">
        <v>36349</v>
      </c>
      <c r="H68" s="150">
        <v>7274</v>
      </c>
      <c r="I68" s="126">
        <v>43623</v>
      </c>
      <c r="J68" s="126">
        <f t="shared" si="0"/>
        <v>815</v>
      </c>
      <c r="K68" s="127">
        <f t="shared" si="1"/>
        <v>1.9038497477107175E-2</v>
      </c>
      <c r="L68" s="124"/>
      <c r="N68" s="94"/>
      <c r="O68" s="94"/>
      <c r="P68" s="94"/>
    </row>
    <row r="69" spans="2:16">
      <c r="B69" s="117"/>
      <c r="C69" s="117"/>
      <c r="D69" s="130"/>
      <c r="E69" s="130"/>
      <c r="F69" s="131"/>
      <c r="G69" s="130"/>
      <c r="H69" s="130"/>
      <c r="I69" s="131"/>
      <c r="J69" s="131"/>
      <c r="K69" s="131"/>
      <c r="L69" s="117"/>
      <c r="N69" s="77"/>
      <c r="O69" s="77"/>
      <c r="P69" s="77"/>
    </row>
  </sheetData>
  <autoFilter ref="C4:C68" xr:uid="{00000000-0001-0000-0700-000000000000}"/>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topLeftCell="I1" zoomScaleNormal="100" workbookViewId="0">
      <pane ySplit="2" topLeftCell="A3" activePane="bottomLeft" state="frozen"/>
      <selection activeCell="C25" sqref="C25"/>
      <selection pane="bottomLeft" activeCell="R66" sqref="R66"/>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21" width="11.42578125" style="10"/>
    <col min="22" max="22" width="31.28515625" style="10" customWidth="1"/>
    <col min="23" max="24" width="11.42578125" style="10" customWidth="1"/>
    <col min="25" max="16384" width="11.42578125" style="10"/>
  </cols>
  <sheetData>
    <row r="1" spans="1:24" ht="18.75">
      <c r="I1" s="197" t="s">
        <v>62</v>
      </c>
      <c r="J1" s="197"/>
      <c r="K1" s="197"/>
      <c r="L1" s="197"/>
      <c r="M1" s="197"/>
      <c r="N1" s="197"/>
      <c r="O1" s="197"/>
      <c r="P1" s="197"/>
      <c r="Q1" s="197"/>
      <c r="R1" s="197"/>
      <c r="S1" s="15"/>
    </row>
    <row r="2" spans="1:24" ht="20.100000000000001" customHeight="1">
      <c r="A2" s="157" t="s">
        <v>113</v>
      </c>
      <c r="B2" s="157"/>
      <c r="C2" s="157"/>
      <c r="D2" s="157"/>
      <c r="E2" s="157"/>
      <c r="F2" s="157"/>
      <c r="G2" s="157"/>
      <c r="H2" s="157"/>
      <c r="I2" s="157"/>
      <c r="J2" s="157"/>
      <c r="K2" s="157"/>
      <c r="L2" s="157"/>
      <c r="M2" s="157"/>
      <c r="N2" s="157"/>
      <c r="O2" s="157"/>
      <c r="P2" s="157"/>
      <c r="Q2" s="157"/>
      <c r="R2" s="157"/>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98" t="s">
        <v>66</v>
      </c>
      <c r="J4" s="198"/>
      <c r="K4" s="198"/>
      <c r="L4" s="198"/>
      <c r="M4" s="198"/>
      <c r="N4" s="198"/>
      <c r="O4" s="198"/>
      <c r="P4" s="198"/>
      <c r="Q4" s="76"/>
      <c r="R4" s="76"/>
      <c r="S4" s="76"/>
      <c r="T4" s="76"/>
      <c r="U4" s="76"/>
      <c r="V4" s="76"/>
      <c r="W4" s="76"/>
      <c r="X4" s="76"/>
    </row>
    <row r="5" spans="1:24" ht="12.75" customHeight="1">
      <c r="I5" s="75"/>
      <c r="J5" s="75"/>
      <c r="K5" s="75"/>
      <c r="L5" s="75"/>
      <c r="M5" s="75"/>
      <c r="N5" s="75"/>
      <c r="O5" s="75"/>
      <c r="P5" s="75"/>
      <c r="Q5" s="75"/>
    </row>
    <row r="6" spans="1:24" ht="14.25" customHeight="1">
      <c r="A6" s="13" t="str">
        <f>'Total y Variación interanual'!C68</f>
        <v>TOTAL</v>
      </c>
      <c r="B6" s="13">
        <f>'Total y Variación interanual'!I68</f>
        <v>43623</v>
      </c>
      <c r="C6" s="10">
        <v>1587</v>
      </c>
      <c r="D6" s="10">
        <v>22097</v>
      </c>
      <c r="E6" s="10">
        <v>28829</v>
      </c>
      <c r="F6" s="10">
        <v>2427</v>
      </c>
      <c r="G6" s="10">
        <v>31256</v>
      </c>
    </row>
    <row r="7" spans="1:24">
      <c r="J7" s="10" t="str">
        <f>'Total y Variación interanual'!$C$14</f>
        <v>ANDALUCÍA</v>
      </c>
      <c r="K7" s="13">
        <f>'Total y Variación interanual'!$I$14</f>
        <v>5064</v>
      </c>
    </row>
    <row r="8" spans="1:24">
      <c r="J8" s="10" t="str">
        <f>'Total y Variación interanual'!C18</f>
        <v>ARAGÓN</v>
      </c>
      <c r="K8" s="13">
        <f>'Total y Variación interanual'!I18</f>
        <v>1563</v>
      </c>
    </row>
    <row r="9" spans="1:24">
      <c r="B9" s="10" t="s">
        <v>2</v>
      </c>
      <c r="C9" s="10" t="s">
        <v>3</v>
      </c>
      <c r="D9" s="10" t="s">
        <v>45</v>
      </c>
      <c r="J9" s="10" t="str">
        <f>'Total y Variación interanual'!C19</f>
        <v>ASTURIAS</v>
      </c>
      <c r="K9" s="13">
        <f>'Total y Variación interanual'!I19</f>
        <v>573</v>
      </c>
    </row>
    <row r="10" spans="1:24">
      <c r="A10" s="13" t="s">
        <v>64</v>
      </c>
      <c r="B10" s="13">
        <f>'Total y Variación interanual'!D68</f>
        <v>36177</v>
      </c>
      <c r="C10" s="13">
        <f>'Total y Variación interanual'!E68</f>
        <v>6631</v>
      </c>
      <c r="D10" s="13">
        <f>'Total y Variación interanual'!F68</f>
        <v>42808</v>
      </c>
      <c r="J10" s="10" t="str">
        <f>'Total y Variación interanual'!C20</f>
        <v>ILLES BALEARS</v>
      </c>
      <c r="K10" s="13">
        <f>'Total y Variación interanual'!I20</f>
        <v>1299</v>
      </c>
    </row>
    <row r="11" spans="1:24">
      <c r="A11" s="13" t="s">
        <v>65</v>
      </c>
      <c r="B11" s="13">
        <f>'Total y Variación interanual'!G68</f>
        <v>36349</v>
      </c>
      <c r="C11" s="13">
        <f>'Total y Variación interanual'!H68</f>
        <v>7274</v>
      </c>
      <c r="D11" s="13">
        <f>'Total y Variación interanual'!I68</f>
        <v>43623</v>
      </c>
      <c r="J11" s="10" t="str">
        <f>'Total y Variación interanual'!C23</f>
        <v>CANARIAS</v>
      </c>
      <c r="K11" s="13">
        <f>'Total y Variación interanual'!I23</f>
        <v>822</v>
      </c>
    </row>
    <row r="12" spans="1:24">
      <c r="J12" s="10" t="str">
        <f>'Total y Variación interanual'!C24</f>
        <v>CANTABRIA</v>
      </c>
      <c r="K12" s="13">
        <f>'Total y Variación interanual'!I24</f>
        <v>363</v>
      </c>
    </row>
    <row r="13" spans="1:24">
      <c r="J13" s="10" t="str">
        <f>'Total y Variación interanual'!$C$34</f>
        <v>CASTILLA-LEÓN</v>
      </c>
      <c r="K13" s="13">
        <f>'Total y Variación interanual'!$I$34</f>
        <v>2268</v>
      </c>
    </row>
    <row r="14" spans="1:24">
      <c r="J14" s="10" t="str">
        <f>'Total y Variación interanual'!$C$40</f>
        <v>CAST.-LA MANCHA</v>
      </c>
      <c r="K14" s="13">
        <f>'Total y Variación interanual'!$I$40</f>
        <v>1543</v>
      </c>
    </row>
    <row r="15" spans="1:24" ht="12.75" customHeight="1">
      <c r="J15" s="10" t="str">
        <f>'Total y Variación interanual'!$C$45</f>
        <v>CATALUÑA</v>
      </c>
      <c r="K15" s="13">
        <f>'Total y Variación interanual'!$I$45</f>
        <v>6204</v>
      </c>
    </row>
    <row r="16" spans="1:24">
      <c r="J16" s="10" t="str">
        <f>'Total y Variación interanual'!$C$49</f>
        <v>C. VALENCIANA</v>
      </c>
      <c r="K16" s="13">
        <f>'Total y Variación interanual'!$I$49</f>
        <v>4632</v>
      </c>
    </row>
    <row r="17" spans="10:11">
      <c r="J17" s="10" t="str">
        <f>'Total y Variación interanual'!$C$52</f>
        <v>EXTREMADURA</v>
      </c>
      <c r="K17" s="13">
        <f>'Total y Variación interanual'!$I$52</f>
        <v>531</v>
      </c>
    </row>
    <row r="18" spans="10:11">
      <c r="J18" s="10" t="str">
        <f>'Total y Variación interanual'!C57</f>
        <v>GALICIA</v>
      </c>
      <c r="K18" s="13">
        <f>'Total y Variación interanual'!I57</f>
        <v>1275</v>
      </c>
    </row>
    <row r="19" spans="10:11">
      <c r="J19" s="10" t="str">
        <f>'Total y Variación interanual'!C58</f>
        <v>C. DE MADRID</v>
      </c>
      <c r="K19" s="13">
        <f>'Total y Variación interanual'!I58</f>
        <v>8574</v>
      </c>
    </row>
    <row r="20" spans="10:11">
      <c r="J20" s="10" t="str">
        <f>'Total y Variación interanual'!C59</f>
        <v>R. DE MURCIA</v>
      </c>
      <c r="K20" s="13">
        <f>'Total y Variación interanual'!I59</f>
        <v>1708</v>
      </c>
    </row>
    <row r="21" spans="10:11">
      <c r="J21" s="10" t="str">
        <f>'Total y Variación interanual'!C60</f>
        <v>NAVARRA</v>
      </c>
      <c r="K21" s="13">
        <f>'Total y Variación interanual'!I60</f>
        <v>1795</v>
      </c>
    </row>
    <row r="22" spans="10:11">
      <c r="J22" s="10" t="str">
        <f>'Total y Variación interanual'!C64</f>
        <v>PAÍS VASCO</v>
      </c>
      <c r="K22" s="13">
        <f>'Total y Variación interanual'!I64</f>
        <v>4913</v>
      </c>
    </row>
    <row r="23" spans="10:11">
      <c r="J23" s="10" t="str">
        <f>'Total y Variación interanual'!C65</f>
        <v>LA RIOJA</v>
      </c>
      <c r="K23" s="13">
        <f>'Total y Variación interanual'!I65</f>
        <v>426</v>
      </c>
    </row>
    <row r="24" spans="10:11">
      <c r="J24" s="13" t="str">
        <f>'Total y Variación interanual'!C66</f>
        <v>CEUTA</v>
      </c>
      <c r="K24" s="13">
        <f>'Total y Variación interanual'!I66</f>
        <v>43</v>
      </c>
    </row>
    <row r="25" spans="10:11">
      <c r="J25" s="13" t="str">
        <f>'Total y Variación interanual'!C67</f>
        <v>MELILLA</v>
      </c>
      <c r="K25" s="13">
        <f>'Total y Variación interanual'!I67</f>
        <v>27</v>
      </c>
    </row>
    <row r="53" spans="9:24" ht="15" customHeight="1">
      <c r="I53" s="198"/>
      <c r="J53" s="198"/>
      <c r="K53" s="198"/>
      <c r="L53" s="198"/>
      <c r="M53" s="198"/>
      <c r="N53" s="198"/>
      <c r="O53" s="198"/>
    </row>
    <row r="55" spans="9:24" ht="63.75">
      <c r="J55" s="151" t="str">
        <f>"Enero-Septiembre 2024    "&amp; "TOTAL: " &amp; TEXT(K55 + K56,"#.##0")</f>
        <v>Enero-Septiembre 2024    TOTAL: 42.808</v>
      </c>
      <c r="K55" s="13">
        <f>'Total y Variación interanual'!$D$68</f>
        <v>36177</v>
      </c>
      <c r="L55" s="13">
        <f>'Total y Variación interanual'!$G$68</f>
        <v>36349</v>
      </c>
      <c r="M55" s="13"/>
    </row>
    <row r="56" spans="9:24" ht="63.75">
      <c r="J56" s="151" t="str">
        <f>"Enero-Septiembre 2025    "&amp; "TOTAL: " &amp; TEXT(L55 + L56,"#.##0")</f>
        <v>Enero-Septiembre 2025    TOTAL: 43.623</v>
      </c>
      <c r="K56" s="13">
        <f>'Total y Variación interanual'!$E$68</f>
        <v>6631</v>
      </c>
      <c r="L56" s="13">
        <f>'Total y Variación interanual'!$H$68</f>
        <v>7274</v>
      </c>
    </row>
    <row r="63" spans="9:24">
      <c r="K63" s="13"/>
      <c r="V63" s="13"/>
      <c r="W63" s="13"/>
      <c r="X63" s="13"/>
    </row>
    <row r="64" spans="9:24">
      <c r="K64" s="13"/>
    </row>
    <row r="65" spans="11:22">
      <c r="K65" s="13"/>
      <c r="V65" s="13"/>
    </row>
    <row r="66" spans="11:22">
      <c r="K66" s="13"/>
      <c r="V66" s="13"/>
    </row>
    <row r="67" spans="11:22">
      <c r="K67" s="13"/>
      <c r="V67" s="13"/>
    </row>
    <row r="68" spans="11:22">
      <c r="K68" s="13"/>
    </row>
    <row r="69" spans="11:22">
      <c r="K69" s="13"/>
    </row>
    <row r="70" spans="11:22">
      <c r="K70" s="13"/>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029965B81DE14C9C1C877CED9F0127" ma:contentTypeVersion="1" ma:contentTypeDescription="Crear nuevo documento." ma:contentTypeScope="" ma:versionID="82d664d1b9294c97abae10414ad512e2">
  <xsd:schema xmlns:xsd="http://www.w3.org/2001/XMLSchema" xmlns:xs="http://www.w3.org/2001/XMLSchema" xmlns:p="http://schemas.microsoft.com/office/2006/metadata/properties" xmlns:ns1="http://schemas.microsoft.com/sharepoint/v3" targetNamespace="http://schemas.microsoft.com/office/2006/metadata/properties" ma:root="true" ma:fieldsID="3ad185dcfeebc1ad7e50039e8a2b90b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744FC8-B3AE-4BCC-97DF-48584DBA6D85}"/>
</file>

<file path=customXml/itemProps2.xml><?xml version="1.0" encoding="utf-8"?>
<ds:datastoreItem xmlns:ds="http://schemas.openxmlformats.org/officeDocument/2006/customXml" ds:itemID="{923CA2B4-F5DE-4D11-AE61-FE37544AF188}"/>
</file>

<file path=customXml/itemProps3.xml><?xml version="1.0" encoding="utf-8"?>
<ds:datastoreItem xmlns:ds="http://schemas.openxmlformats.org/officeDocument/2006/customXml" ds:itemID="{5BBC6672-4A63-449D-919F-536CA2CC98D9}"/>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2025-10-22T09:31:11Z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0x010100CD029965B81DE14C9C1C877CED9F0127</vt:lpwstr>
  </property>
</Properties>
</file>