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diagrams/data3.xml" ContentType="application/vnd.openxmlformats-officedocument.drawingml.diagramData+xml"/>
  <Override PartName="/xl/diagrams/data1.xml" ContentType="application/vnd.openxmlformats-officedocument.drawingml.diagramData+xml"/>
  <Override PartName="/xl/drawings/drawing8.xml" ContentType="application/vnd.openxmlformats-officedocument.drawingml.chartshapes+xml"/>
  <Override PartName="/xl/diagrams/data2.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5.xml" ContentType="application/vnd.openxmlformats-officedocument.drawing+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I:\GESTION\DATOS\maternidad, paternidad y excedencias\segundo trimestre\2 trimestre 2025\"/>
    </mc:Choice>
  </mc:AlternateContent>
  <xr:revisionPtr revIDLastSave="0" documentId="13_ncr:1_{EBD7D0AC-4223-4CE5-A310-B91FC0ABE1DC}" xr6:coauthVersionLast="47" xr6:coauthVersionMax="47" xr10:uidLastSave="{00000000-0000-0000-0000-000000000000}"/>
  <bookViews>
    <workbookView xWindow="-120" yWindow="-120" windowWidth="19440" windowHeight="10320" xr2:uid="{00000000-000D-0000-FFFF-FFFF00000000}"/>
  </bookViews>
  <sheets>
    <sheet name="Portada" sheetId="1" r:id="rId1"/>
    <sheet name="Índice" sheetId="3" r:id="rId2"/>
    <sheet name="Prestaciones" sheetId="2" r:id="rId3"/>
    <sheet name="Totales y gasto" sheetId="5" r:id="rId4"/>
    <sheet name="Prestaciones por CC.AA" sheetId="6" r:id="rId5"/>
    <sheet name="Proceso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_xlnm._FilterDatabase" localSheetId="5" hidden="1">'Procesos y duraciones medias'!$D$8:$D$72</definedName>
    <definedName name="_xlnm._FilterDatabase" localSheetId="7" hidden="1">'Total y Variación interanual'!$C$4:$C$68</definedName>
    <definedName name="_xlnm._FilterDatabase" localSheetId="3" hidden="1">'Totales y gasto'!$D$11:$D$77</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0">Portada!$A$1:$F$48</definedName>
    <definedName name="_xlnm.Print_Area" localSheetId="2">Prestaciones!$A$1:$E$27</definedName>
    <definedName name="_xlnm.Print_Area" localSheetId="4">'Prestaciones por CC.AA'!$A$3:$F$43</definedName>
    <definedName name="_xlnm.Print_Area" localSheetId="5">'Procesos y duraciones medias'!$C$4:$H$78</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0" i="7" l="1"/>
  <c r="AB80" i="7"/>
  <c r="Z80" i="7"/>
  <c r="G72" i="7"/>
  <c r="I72" i="7"/>
  <c r="E72" i="7"/>
  <c r="F75" i="5"/>
  <c r="G75" i="5"/>
  <c r="H75" i="5"/>
  <c r="E75" i="5"/>
  <c r="W80" i="7"/>
  <c r="U80" i="7"/>
  <c r="S80" i="7"/>
  <c r="P80" i="7"/>
  <c r="N80" i="7"/>
  <c r="L80" i="7"/>
  <c r="I80" i="7"/>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G80" i="7" l="1"/>
  <c r="E80"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<sst xmlns="http://schemas.openxmlformats.org/spreadsheetml/2006/main" count="319" uniqueCount="116">
  <si>
    <t>Primer Progenitor</t>
  </si>
  <si>
    <t>Segundo Progenitor</t>
  </si>
  <si>
    <t>Mujeres</t>
  </si>
  <si>
    <t>Hombres</t>
  </si>
  <si>
    <t>PRESTACIÓN DE NACIMIENTO Y CUIDADO DE MENOR (1)</t>
  </si>
  <si>
    <t>ABRIL/SEPTIEMBRE  2019</t>
  </si>
  <si>
    <t>TOTAL PRIMER PROGENITOR</t>
  </si>
  <si>
    <t>TOTAL SEGUNDO PROGENITOR</t>
  </si>
  <si>
    <t>TOTAL</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</si>
  <si>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</si>
  <si>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</si>
  <si>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</si>
  <si>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</si>
  <si>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</si>
  <si>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</si>
  <si>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</si>
  <si>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</si>
  <si>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</si>
  <si>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</si>
  <si>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</si>
  <si>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</si>
  <si>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</si>
  <si>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</si>
  <si>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</si>
  <si>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</si>
  <si>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</si>
  <si>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</si>
  <si>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</si>
  <si>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</si>
  <si>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</si>
  <si>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</si>
  <si>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</si>
  <si>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</si>
  <si>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</si>
  <si>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</si>
  <si>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</si>
  <si>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</si>
  <si>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</si>
  <si>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</si>
  <si>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</si>
  <si>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</si>
  <si>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</si>
  <si>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</si>
  <si>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</si>
  <si>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</si>
  <si>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</si>
  <si>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</si>
  <si>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</si>
  <si>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</si>
  <si>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</si>
  <si>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</si>
  <si>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</si>
  <si>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</si>
  <si>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</si>
  <si>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</si>
  <si>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</si>
  <si>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</si>
  <si>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</si>
  <si>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</si>
  <si>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</si>
  <si>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</si>
  <si>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</si>
  <si>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</si>
  <si>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</si>
  <si>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</si>
  <si>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</si>
  <si>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</si>
  <si>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</si>
  <si>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</si>
  <si>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</si>
  <si>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</si>
  <si>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</si>
  <si>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</si>
  <si>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</si>
  <si>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</si>
  <si>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</si>
  <si>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</si>
  <si>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</si>
  <si>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</si>
  <si>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</si>
  <si>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</si>
  <si>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</si>
  <si>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</si>
  <si>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</si>
  <si>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</si>
  <si>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</si>
  <si>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</si>
  <si>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</si>
  <si>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</si>
  <si>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</si>
  <si>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</si>
  <si>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</si>
  <si>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</si>
  <si>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Variación 2024/2025</t>
  </si>
  <si>
    <t>(2) Obligaciones imputadas a presupuesto.</t>
  </si>
  <si>
    <t>PRESTACIONES RECONOCIDAS POR CC.AA</t>
  </si>
  <si>
    <t>(1) Solo prestaciones reconocidas por el INSS</t>
  </si>
  <si>
    <t>SEGUIMIENTO ESTADÍSTICO DE LOS PROCESOS  DE NACIMIENTO Y CUIDADO DEL MENOR</t>
  </si>
  <si>
    <t>NÚMERO DE
PROCESOS</t>
  </si>
  <si>
    <t>AMBOS
 SEXOS</t>
  </si>
  <si>
    <t>MUJERES</t>
  </si>
  <si>
    <t>DURACIÓN
 MEDIA
(en días)</t>
  </si>
  <si>
    <t>HOMBRES</t>
  </si>
  <si>
    <t xml:space="preserve">TOTALIDAD DE PROCESOS     </t>
  </si>
  <si>
    <r>
      <t>NÚMERO Y DURACIÓN MEDIA DE PROCESOS CERRADOS, POR SEXO</t>
    </r>
    <r>
      <rPr>
        <b/>
        <vertAlign val="superscript"/>
        <sz val="12"/>
        <rFont val="Calibri"/>
        <family val="2"/>
        <scheme val="minor"/>
      </rPr>
      <t xml:space="preserve"> (1)</t>
    </r>
  </si>
  <si>
    <r>
      <rPr>
        <vertAlign val="superscript"/>
        <sz val="12"/>
        <rFont val="Calibri"/>
        <family val="2"/>
        <scheme val="minor"/>
      </rPr>
      <t xml:space="preserve">(1) </t>
    </r>
    <r>
      <rPr>
        <sz val="12"/>
        <rFont val="Calibri"/>
        <family val="2"/>
        <scheme val="minor"/>
      </rPr>
      <t>Solo procesos cerrados correspondientes a prestaciones reconocidas por el INSS. La información corresponde a expedientes cuyo hecho causante se ha producido en el mismo periodo de referencia del año anterior al de referencia de los datos, teniendo en cuenta que es posible el disfrute del permiso de forma interrumpida con el límite de un año contado a partir del hecho causante de la prestación.</t>
    </r>
  </si>
  <si>
    <t>PROCESOS RELATIVOS A SEGUNDO PROGENITOR</t>
  </si>
  <si>
    <t>PROCESOS RELATIVOS A PRIMER PROGENITOR</t>
  </si>
  <si>
    <t/>
  </si>
  <si>
    <t xml:space="preserve">ENERO-JUNIO 2025 </t>
  </si>
  <si>
    <r>
      <t xml:space="preserve">GASTO ENERO/JUNIO
 2025 </t>
    </r>
    <r>
      <rPr>
        <b/>
        <vertAlign val="superscript"/>
        <sz val="12"/>
        <rFont val="Calibri"/>
        <family val="2"/>
        <scheme val="minor"/>
      </rPr>
      <t>(2)</t>
    </r>
  </si>
  <si>
    <t xml:space="preserve"> ENERO - JUNIO 2025</t>
  </si>
  <si>
    <t>ENERO - JUNIO 2025</t>
  </si>
  <si>
    <t>ENERO - JUNIO 2024</t>
  </si>
  <si>
    <r>
      <t xml:space="preserve">COMPARACIÓN 2024/2025 </t>
    </r>
    <r>
      <rPr>
        <sz val="14"/>
        <rFont val="Calibri"/>
        <family val="2"/>
        <scheme val="minor"/>
      </rPr>
      <t xml:space="preserve"> (Enero -Junio)</t>
    </r>
  </si>
  <si>
    <t>PROCESOS EN FAMILIAS MONOPARENTALES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</si>
</sst>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quot;€&quot;"/>
    <numFmt numFmtId="165" formatCode="#,##0\ &quot;€&quot;"/>
  </numFmts>
  <fonts count="72">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
      <b/>
      <vertAlign val="superscript"/>
      <sz val="12"/>
      <name val="Calibri"/>
      <family val="2"/>
      <scheme val="minor"/>
    </font>
    <font>
      <vertAlign val="superscript"/>
      <sz val="12"/>
      <name val="Calibri"/>
      <family val="2"/>
      <scheme val="minor"/>
    </font>
  </fonts>
  <fills count="4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rgb="FFDCC6D3"/>
        <bgColor indexed="64"/>
      </patternFill>
    </fill>
  </fills>
  <borders count="22">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198">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3" fontId="27" fillId="0" borderId="0" xfId="2" applyNumberFormat="1" applyFont="1" applyAlignment="1">
      <alignment horizontal="center" vertical="center"/>
    </xf>
    <xf numFmtId="0" fontId="12" fillId="0" borderId="0" xfId="1" applyFont="1" applyAlignment="1">
      <alignment wrapText="1"/>
    </xf>
    <xf numFmtId="0" fontId="12" fillId="0" borderId="0" xfId="1" applyFont="1" applyAlignment="1">
      <alignment horizontal="center" vertical="center"/>
    </xf>
    <xf numFmtId="3" fontId="27" fillId="0" borderId="0" xfId="2" applyNumberFormat="1" applyFont="1" applyAlignment="1">
      <alignment horizontal="left" vertical="center"/>
    </xf>
    <xf numFmtId="0" fontId="60" fillId="45" borderId="0" xfId="0" applyFont="1" applyFill="1"/>
    <xf numFmtId="0" fontId="60" fillId="43" borderId="0" xfId="0" applyFont="1" applyFill="1"/>
    <xf numFmtId="0" fontId="60" fillId="44" borderId="0" xfId="0" applyFont="1" applyFill="1"/>
    <xf numFmtId="3" fontId="27" fillId="46" borderId="15" xfId="1" applyNumberFormat="1" applyFont="1" applyFill="1" applyBorder="1" applyAlignment="1">
      <alignment horizontal="right" indent="1"/>
    </xf>
    <xf numFmtId="4" fontId="27" fillId="46" borderId="15" xfId="1" applyNumberFormat="1" applyFont="1" applyFill="1" applyBorder="1" applyAlignment="1">
      <alignment horizontal="right" indent="1"/>
    </xf>
    <xf numFmtId="0" fontId="27" fillId="47" borderId="15" xfId="1" applyFont="1" applyFill="1" applyBorder="1" applyAlignment="1">
      <alignment horizontal="center" vertical="center" wrapText="1"/>
    </xf>
    <xf numFmtId="3" fontId="27" fillId="47" borderId="15" xfId="1" applyNumberFormat="1" applyFont="1" applyFill="1" applyBorder="1" applyAlignment="1">
      <alignment horizontal="right" indent="1"/>
    </xf>
    <xf numFmtId="4" fontId="27" fillId="47" borderId="15" xfId="1" applyNumberFormat="1" applyFont="1" applyFill="1" applyBorder="1" applyAlignment="1">
      <alignment horizontal="right" indent="1"/>
    </xf>
    <xf numFmtId="0" fontId="27" fillId="46" borderId="15" xfId="1" applyFont="1" applyFill="1" applyBorder="1" applyAlignment="1">
      <alignment horizontal="left" indent="1"/>
    </xf>
    <xf numFmtId="0" fontId="27" fillId="46" borderId="15" xfId="1" applyFont="1" applyFill="1" applyBorder="1"/>
    <xf numFmtId="0" fontId="27" fillId="46" borderId="15" xfId="1" applyFont="1" applyFill="1" applyBorder="1" applyAlignment="1">
      <alignment horizontal="right" vertical="center" indent="1"/>
    </xf>
    <xf numFmtId="0" fontId="27" fillId="46" borderId="15" xfId="1" applyFont="1" applyFill="1" applyBorder="1" applyAlignment="1">
      <alignment horizontal="center" vertical="center" wrapText="1"/>
    </xf>
    <xf numFmtId="3" fontId="27" fillId="47" borderId="15" xfId="3" applyNumberFormat="1" applyFont="1" applyFill="1" applyBorder="1" applyAlignment="1">
      <alignment horizontal="right" indent="1"/>
    </xf>
    <xf numFmtId="3" fontId="27" fillId="9" borderId="15" xfId="3" applyNumberFormat="1" applyFont="1" applyFill="1" applyBorder="1" applyAlignment="1">
      <alignment horizontal="right" indent="1"/>
    </xf>
    <xf numFmtId="0" fontId="5" fillId="0" borderId="0" xfId="0" applyFont="1" applyAlignment="1">
      <alignment horizontal="center"/>
    </xf>
    <xf numFmtId="3" fontId="4" fillId="0" borderId="0" xfId="0" applyNumberFormat="1" applyFont="1" applyAlignment="1">
      <alignment horizontal="center" vertical="center"/>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0" fontId="18" fillId="46" borderId="21" xfId="1" applyFont="1" applyFill="1" applyBorder="1" applyAlignment="1">
      <alignment horizontal="center" vertical="center"/>
    </xf>
    <xf numFmtId="0" fontId="27" fillId="46" borderId="15" xfId="1" applyFont="1" applyFill="1" applyBorder="1" applyAlignment="1">
      <alignment horizontal="center" vertical="center" wrapText="1"/>
    </xf>
    <xf numFmtId="0" fontId="28" fillId="46" borderId="15" xfId="1" applyFont="1" applyFill="1" applyBorder="1" applyAlignment="1">
      <alignment horizontal="center" vertical="center"/>
    </xf>
    <xf numFmtId="0" fontId="27" fillId="47" borderId="15" xfId="1" applyFont="1" applyFill="1" applyBorder="1" applyAlignment="1">
      <alignment horizontal="center" vertical="center" wrapText="1"/>
    </xf>
    <xf numFmtId="0" fontId="28" fillId="47" borderId="15" xfId="1" applyFont="1" applyFill="1" applyBorder="1" applyAlignment="1">
      <alignment horizontal="center" vertical="center"/>
    </xf>
    <xf numFmtId="0" fontId="28" fillId="9" borderId="15" xfId="1" applyFont="1" applyFill="1" applyBorder="1" applyAlignment="1">
      <alignment horizontal="center" vertical="center"/>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17" fontId="18" fillId="46" borderId="0" xfId="1" applyNumberFormat="1" applyFont="1" applyFill="1" applyAlignment="1">
      <alignment horizontal="center" vertical="center"/>
    </xf>
    <xf numFmtId="3" fontId="28" fillId="0" borderId="0" xfId="2" applyNumberFormat="1" applyFont="1" applyAlignment="1">
      <alignment horizontal="left" wrapText="1"/>
    </xf>
    <xf numFmtId="0" fontId="28" fillId="46" borderId="15" xfId="1" applyFont="1" applyFill="1" applyBorder="1" applyAlignment="1">
      <alignment horizontal="center" vertical="center" wrapText="1"/>
    </xf>
    <xf numFmtId="3" fontId="12" fillId="0" borderId="0" xfId="2" applyNumberFormat="1" applyFont="1" applyAlignment="1">
      <alignment vertical="center"/>
    </xf>
    <xf numFmtId="0" fontId="12" fillId="0" borderId="0" xfId="1" applyFont="1"/>
    <xf numFmtId="0" fontId="27" fillId="46" borderId="19" xfId="1" applyFont="1" applyFill="1" applyBorder="1" applyAlignment="1">
      <alignment horizontal="center" vertical="center"/>
    </xf>
    <xf numFmtId="0" fontId="27" fillId="46" borderId="20"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47" borderId="19" xfId="1" applyFont="1" applyFill="1" applyBorder="1" applyAlignment="1">
      <alignment horizontal="center" vertical="center" wrapText="1"/>
    </xf>
    <xf numFmtId="0" fontId="27" fillId="47" borderId="20" xfId="1" applyFont="1" applyFill="1" applyBorder="1" applyAlignment="1">
      <alignment horizontal="center" vertical="center" wrapText="1"/>
    </xf>
    <xf numFmtId="0" fontId="27" fillId="9" borderId="19" xfId="1" applyFont="1" applyFill="1" applyBorder="1" applyAlignment="1">
      <alignment horizontal="center" vertical="center" wrapText="1"/>
    </xf>
    <xf numFmtId="0" fontId="27" fillId="9" borderId="20" xfId="1" applyFont="1" applyFill="1" applyBorder="1" applyAlignment="1">
      <alignment horizontal="center" vertical="center" wrapText="1"/>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1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A758BCD1-3335-42A9-9683-EB49E76C5182}"/>
  </tableStyles>
  <colors>
    <mruColors>
      <color rgb="FFE0BE98"/>
      <color rgb="FFDCC6D3"/>
      <color rgb="FFDEBCBF"/>
      <color rgb="FFEFCECB"/>
      <color rgb="FFB57FF1"/>
      <color rgb="FFCFACF6"/>
      <color rgb="FF8C72C0"/>
      <color rgb="FFD581FF"/>
      <color rgb="FFC285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'Prestaciones por CC.AA'!$J$7:$J$25</c:f>
            </c:numRef>
          </c:val>
          <c:extLst>
            <c:ext xmlns:c15="http://schemas.microsoft.com/office/drawing/2012/chart" uri="{02D57815-91ED-43cb-92C2-25804820EDAC}">
              <c15:filteredCategoryTitle>
                <c15:cat>
                  <c:multiLvlStrRef>
                    <c:extLst>
                      <c:ext uri="{02D57815-91ED-43cb-92C2-25804820EDAC}">
                        <c15:formulaRef>
                          <c15:sqref>'Prestaciones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'Prestaciones por CC.AA'!$J$6</c:f>
              <c:strCache>
                <c:ptCount val="1"/>
              </c:strCache>
            </c:strRef>
          </c:tx>
          <c:invertIfNegative val="0"/>
          <c:val>
            <c:numRef>
              <c:f>'Prestaciones por CC.AA'!$J$7:$J$26</c:f>
            </c:numRef>
          </c:val>
          <c:extLst>
            <c:ext xmlns:c15="http://schemas.microsoft.com/office/drawing/2012/chart" uri="{02D57815-91ED-43cb-92C2-25804820EDAC}">
              <c15:filteredCategoryTitle>
                <c15:cat>
                  <c:multiLvlStrRef>
                    <c:extLst>
                      <c:ext uri="{02D57815-91ED-43cb-92C2-25804820EDAC}">
                        <c15:formulaRef>
                          <c15:sqref>'Prestaciones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'Prestaciones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'Prestaciones por CC.AA'!$J$7:$J$25</c:f>
            </c:numRef>
          </c:val>
          <c:extLst>
            <c:ext xmlns:c15="http://schemas.microsoft.com/office/drawing/2012/chart" uri="{02D57815-91ED-43cb-92C2-25804820EDAC}">
              <c15:filteredCategoryTitle>
                <c15:cat>
                  <c:multiLvlStrRef>
                    <c:extLst>
                      <c:ext uri="{02D57815-91ED-43cb-92C2-25804820EDAC}">
                        <c15:formulaRef>
                          <c15:sqref>'Prestaciones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'Prestaciones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'Prestaciones por CC.AA'!$B$7:$B$25</c:f>
              <c:numCache>
                <c:formatCode>#,##0</c:formatCode>
                <c:ptCount val="19"/>
                <c:pt idx="0">
                  <c:v>44577</c:v>
                </c:pt>
                <c:pt idx="1">
                  <c:v>7177</c:v>
                </c:pt>
                <c:pt idx="2">
                  <c:v>3347</c:v>
                </c:pt>
                <c:pt idx="3">
                  <c:v>6442</c:v>
                </c:pt>
                <c:pt idx="4">
                  <c:v>8399</c:v>
                </c:pt>
                <c:pt idx="5">
                  <c:v>2266</c:v>
                </c:pt>
                <c:pt idx="6">
                  <c:v>9526</c:v>
                </c:pt>
                <c:pt idx="7">
                  <c:v>10357</c:v>
                </c:pt>
                <c:pt idx="8">
                  <c:v>42023</c:v>
                </c:pt>
                <c:pt idx="9">
                  <c:v>4960</c:v>
                </c:pt>
                <c:pt idx="10">
                  <c:v>10240</c:v>
                </c:pt>
                <c:pt idx="11">
                  <c:v>39982</c:v>
                </c:pt>
                <c:pt idx="12">
                  <c:v>9126</c:v>
                </c:pt>
                <c:pt idx="13">
                  <c:v>3398</c:v>
                </c:pt>
                <c:pt idx="14">
                  <c:v>1591</c:v>
                </c:pt>
                <c:pt idx="15">
                  <c:v>23994</c:v>
                </c:pt>
                <c:pt idx="16">
                  <c:v>10321</c:v>
                </c:pt>
                <c:pt idx="17">
                  <c:v>293</c:v>
                </c:pt>
                <c:pt idx="18">
                  <c:v>411</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2827</c:v>
                </c:pt>
                <c:pt idx="1">
                  <c:v>897</c:v>
                </c:pt>
                <c:pt idx="2">
                  <c:v>295</c:v>
                </c:pt>
                <c:pt idx="3">
                  <c:v>825</c:v>
                </c:pt>
                <c:pt idx="4">
                  <c:v>476</c:v>
                </c:pt>
                <c:pt idx="5">
                  <c:v>206</c:v>
                </c:pt>
                <c:pt idx="6">
                  <c:v>1338</c:v>
                </c:pt>
                <c:pt idx="7">
                  <c:v>935</c:v>
                </c:pt>
                <c:pt idx="8">
                  <c:v>3521</c:v>
                </c:pt>
                <c:pt idx="9">
                  <c:v>2811</c:v>
                </c:pt>
                <c:pt idx="10">
                  <c:v>312</c:v>
                </c:pt>
                <c:pt idx="11">
                  <c:v>723</c:v>
                </c:pt>
                <c:pt idx="12">
                  <c:v>4685</c:v>
                </c:pt>
                <c:pt idx="13">
                  <c:v>935</c:v>
                </c:pt>
                <c:pt idx="14">
                  <c:v>933</c:v>
                </c:pt>
                <c:pt idx="15">
                  <c:v>2340</c:v>
                </c:pt>
                <c:pt idx="16">
                  <c:v>249</c:v>
                </c:pt>
                <c:pt idx="17">
                  <c:v>29</c:v>
                </c:pt>
                <c:pt idx="18">
                  <c:v>17</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20224</c:v>
                </c:pt>
                <c:pt idx="1">
                  <c:v>20240</c:v>
                </c:pt>
                <c:pt idx="3">
                  <c:v>3724</c:v>
                </c:pt>
                <c:pt idx="4">
                  <c:v>4114</c:v>
                </c:pt>
                <c:pt idx="6">
                  <c:v>23948</c:v>
                </c:pt>
                <c:pt idx="7">
                  <c:v>24354</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Junio 2025</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0.1788</cdr:x>
      <cdr:y>0.90041</cdr:y>
    </cdr:from>
    <cdr:to>
      <cdr:x>0.8984</cdr:x>
      <cdr:y>0.96957</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955410" y="3100375"/>
          <a:ext cx="3845187" cy="238138"/>
          <a:chOff x="125360" y="-112718"/>
          <a:chExt cx="607757"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126405" y="-112718"/>
            <a:ext cx="606712"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Enero-Junio</a:t>
            </a:r>
            <a:r>
              <a:rPr lang="es-ES" sz="1100" baseline="0"/>
              <a:t> </a:t>
            </a:r>
            <a:r>
              <a:rPr lang="es-ES" sz="1100"/>
              <a:t>2024</a:t>
            </a:r>
            <a:r>
              <a:rPr lang="es-ES" sz="1100" baseline="0"/>
              <a:t>           </a:t>
            </a:r>
            <a:r>
              <a:rPr lang="es-ES" sz="1100"/>
              <a:t>     Enero-Junio 2025</a:t>
            </a:r>
          </a:p>
          <a:p xmlns:a="http://schemas.openxmlformats.org/drawingml/2006/main">
            <a:endParaRPr lang="es-ES" sz="1100"/>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366172" y="-56356"/>
            <a:ext cx="25200" cy="125402"/>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125360" y="-56652"/>
            <a:ext cx="25036" cy="125993"/>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G17" sqref="G17"/>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F37" sqref="F37"/>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D31" sqref="D31"/>
    </sheetView>
  </sheetViews>
  <sheetFormatPr baseColWidth="10" defaultRowHeight="15"/>
  <cols>
    <col min="2" max="4" width="20.7109375" customWidth="1"/>
  </cols>
  <sheetData>
    <row r="22" spans="2:5" ht="26.25" customHeight="1">
      <c r="B22" s="151" t="s">
        <v>70</v>
      </c>
      <c r="C22" s="151"/>
      <c r="D22" s="151"/>
      <c r="E22" s="6"/>
    </row>
    <row r="23" spans="2:5" ht="26.25" customHeight="1">
      <c r="B23" s="152">
        <f>'Totales y gasto'!$E$75</f>
        <v>238430</v>
      </c>
      <c r="C23" s="152"/>
      <c r="D23" s="152"/>
      <c r="E23" s="7"/>
    </row>
    <row r="24" spans="2:5" ht="14.25" customHeight="1">
      <c r="B24" s="3"/>
      <c r="C24" s="3"/>
      <c r="D24" s="3"/>
    </row>
    <row r="25" spans="2:5" ht="26.25">
      <c r="B25" s="4" t="s">
        <v>0</v>
      </c>
      <c r="C25" s="3"/>
      <c r="D25" s="5">
        <f>'Totales y gasto'!$F$75</f>
        <v>110551</v>
      </c>
    </row>
    <row r="26" spans="2:5" ht="26.25">
      <c r="B26" s="4" t="s">
        <v>1</v>
      </c>
      <c r="C26" s="3"/>
      <c r="D26" s="5">
        <f>'Totales y gasto'!$G$75</f>
        <v>127879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A6" zoomScaleNormal="100" workbookViewId="0">
      <pane ySplit="7" topLeftCell="A13" activePane="bottomLeft" state="frozen"/>
      <selection activeCell="C25" sqref="C25"/>
      <selection pane="bottomLeft" activeCell="Q41" sqref="Q41"/>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54" t="s">
        <v>4</v>
      </c>
      <c r="E6" s="154"/>
      <c r="F6" s="154"/>
      <c r="G6" s="154"/>
      <c r="H6" s="155"/>
      <c r="I6" s="17"/>
      <c r="J6" s="18"/>
    </row>
    <row r="7" spans="1:23" ht="20.100000000000001" customHeight="1">
      <c r="D7" s="156" t="s">
        <v>109</v>
      </c>
      <c r="E7" s="156"/>
      <c r="F7" s="156"/>
      <c r="G7" s="156"/>
      <c r="H7" s="157"/>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58" t="s">
        <v>5</v>
      </c>
      <c r="F10" s="159"/>
      <c r="G10" s="160"/>
      <c r="H10" s="25"/>
      <c r="I10" s="26"/>
      <c r="J10" s="27"/>
    </row>
    <row r="11" spans="1:23" s="28" customFormat="1" ht="21.4" customHeight="1">
      <c r="C11" s="153" t="s">
        <v>67</v>
      </c>
      <c r="D11" s="161" t="s">
        <v>71</v>
      </c>
      <c r="E11" s="161" t="s">
        <v>68</v>
      </c>
      <c r="F11" s="161" t="s">
        <v>6</v>
      </c>
      <c r="G11" s="161" t="s">
        <v>7</v>
      </c>
      <c r="H11" s="161" t="s">
        <v>110</v>
      </c>
      <c r="I11" s="29"/>
      <c r="J11" s="30"/>
      <c r="M11" s="31"/>
    </row>
    <row r="12" spans="1:23" s="28" customFormat="1" ht="24.75" customHeight="1">
      <c r="C12" s="153"/>
      <c r="D12" s="161"/>
      <c r="E12" s="161"/>
      <c r="F12" s="161"/>
      <c r="G12" s="161"/>
      <c r="H12" s="161"/>
      <c r="I12" s="29"/>
      <c r="J12" s="30"/>
      <c r="M12" s="31"/>
    </row>
    <row r="13" spans="1:23" s="23" customFormat="1" ht="16.149999999999999" customHeight="1">
      <c r="A13" s="32"/>
      <c r="B13" s="32"/>
      <c r="C13" s="97"/>
      <c r="D13" s="97" t="s">
        <v>81</v>
      </c>
      <c r="E13" s="98">
        <v>44577</v>
      </c>
      <c r="F13" s="98">
        <v>20578</v>
      </c>
      <c r="G13" s="98">
        <v>23999</v>
      </c>
      <c r="H13" s="99">
        <v>295668031.06</v>
      </c>
      <c r="I13" s="33"/>
      <c r="J13" s="34">
        <f>K13-E13</f>
        <v>0</v>
      </c>
      <c r="K13" s="35">
        <f>SUM(F13:G13)</f>
        <v>44577</v>
      </c>
      <c r="L13" s="36">
        <f>SUM(H14:H21)</f>
        <v>295668031.06</v>
      </c>
      <c r="M13" s="37">
        <f>L13-H13</f>
        <v>0</v>
      </c>
      <c r="T13" s="84"/>
      <c r="U13" s="84"/>
      <c r="V13" s="84"/>
      <c r="W13" s="85"/>
    </row>
    <row r="14" spans="1:23" ht="16.149999999999999" customHeight="1">
      <c r="A14" s="32"/>
      <c r="B14" s="32"/>
      <c r="C14" s="100">
        <v>4</v>
      </c>
      <c r="D14" s="101" t="s">
        <v>9</v>
      </c>
      <c r="E14" s="102">
        <v>5474</v>
      </c>
      <c r="F14" s="102">
        <v>2026</v>
      </c>
      <c r="G14" s="102">
        <v>3448</v>
      </c>
      <c r="H14" s="103">
        <v>32506057.239999998</v>
      </c>
      <c r="I14" s="38"/>
      <c r="J14" s="34">
        <f t="shared" ref="J14:J75" si="0">K14-E14</f>
        <v>0</v>
      </c>
      <c r="K14" s="35">
        <f t="shared" ref="K14:K75" si="1">SUM(F14:G14)</f>
        <v>5474</v>
      </c>
      <c r="M14" s="37"/>
      <c r="T14" s="86"/>
      <c r="U14" s="86"/>
      <c r="V14" s="86"/>
      <c r="W14" s="87"/>
    </row>
    <row r="15" spans="1:23" ht="16.149999999999999" customHeight="1">
      <c r="A15" s="32"/>
      <c r="B15" s="32"/>
      <c r="C15" s="100">
        <v>11</v>
      </c>
      <c r="D15" s="101" t="s">
        <v>10</v>
      </c>
      <c r="E15" s="102">
        <v>5125</v>
      </c>
      <c r="F15" s="102">
        <v>2526</v>
      </c>
      <c r="G15" s="102">
        <v>2599</v>
      </c>
      <c r="H15" s="103">
        <v>34217707.549999997</v>
      </c>
      <c r="I15" s="38"/>
      <c r="J15" s="34">
        <f t="shared" si="0"/>
        <v>0</v>
      </c>
      <c r="K15" s="35">
        <f t="shared" si="1"/>
        <v>5125</v>
      </c>
      <c r="M15" s="37"/>
      <c r="T15" s="86"/>
      <c r="U15" s="86"/>
      <c r="V15" s="86"/>
      <c r="W15" s="87"/>
    </row>
    <row r="16" spans="1:23" ht="16.149999999999999" customHeight="1">
      <c r="A16" s="32"/>
      <c r="B16" s="32"/>
      <c r="C16" s="100">
        <v>14</v>
      </c>
      <c r="D16" s="101" t="s">
        <v>11</v>
      </c>
      <c r="E16" s="102">
        <v>4184</v>
      </c>
      <c r="F16" s="102">
        <v>1995</v>
      </c>
      <c r="G16" s="102">
        <v>2189</v>
      </c>
      <c r="H16" s="103">
        <v>27260993.899999999</v>
      </c>
      <c r="I16" s="38"/>
      <c r="J16" s="34">
        <f t="shared" si="0"/>
        <v>0</v>
      </c>
      <c r="K16" s="35">
        <f t="shared" si="1"/>
        <v>4184</v>
      </c>
      <c r="M16" s="37"/>
      <c r="T16" s="86"/>
      <c r="U16" s="86"/>
      <c r="V16" s="86"/>
      <c r="W16" s="87"/>
    </row>
    <row r="17" spans="1:23" ht="16.149999999999999" customHeight="1">
      <c r="A17" s="32"/>
      <c r="B17" s="32"/>
      <c r="C17" s="100">
        <v>18</v>
      </c>
      <c r="D17" s="101" t="s">
        <v>12</v>
      </c>
      <c r="E17" s="102">
        <v>4585</v>
      </c>
      <c r="F17" s="102">
        <v>2119</v>
      </c>
      <c r="G17" s="102">
        <v>2466</v>
      </c>
      <c r="H17" s="103">
        <v>30730036.690000001</v>
      </c>
      <c r="I17" s="38"/>
      <c r="J17" s="34">
        <f t="shared" si="0"/>
        <v>0</v>
      </c>
      <c r="K17" s="35">
        <f t="shared" si="1"/>
        <v>4585</v>
      </c>
      <c r="M17" s="37"/>
      <c r="T17" s="86"/>
      <c r="U17" s="86"/>
      <c r="V17" s="86"/>
      <c r="W17" s="87"/>
    </row>
    <row r="18" spans="1:23" ht="16.149999999999999" customHeight="1">
      <c r="A18" s="32"/>
      <c r="B18" s="32"/>
      <c r="C18" s="100">
        <v>21</v>
      </c>
      <c r="D18" s="101" t="s">
        <v>13</v>
      </c>
      <c r="E18" s="102">
        <v>3246</v>
      </c>
      <c r="F18" s="102">
        <v>1431</v>
      </c>
      <c r="G18" s="102">
        <v>1815</v>
      </c>
      <c r="H18" s="103">
        <v>19612589.559999999</v>
      </c>
      <c r="I18" s="38"/>
      <c r="J18" s="34">
        <f t="shared" si="0"/>
        <v>0</v>
      </c>
      <c r="K18" s="35">
        <f t="shared" si="1"/>
        <v>3246</v>
      </c>
      <c r="M18" s="37"/>
      <c r="T18" s="86"/>
      <c r="U18" s="86"/>
      <c r="V18" s="86"/>
      <c r="W18" s="87"/>
    </row>
    <row r="19" spans="1:23" ht="16.149999999999999" customHeight="1">
      <c r="A19" s="32"/>
      <c r="B19" s="32"/>
      <c r="C19" s="100">
        <v>23</v>
      </c>
      <c r="D19" s="101" t="s">
        <v>14</v>
      </c>
      <c r="E19" s="102">
        <v>3259</v>
      </c>
      <c r="F19" s="102">
        <v>1449</v>
      </c>
      <c r="G19" s="102">
        <v>1810</v>
      </c>
      <c r="H19" s="103">
        <v>19715990.870000001</v>
      </c>
      <c r="I19" s="38"/>
      <c r="J19" s="34">
        <f t="shared" si="0"/>
        <v>0</v>
      </c>
      <c r="K19" s="35">
        <f t="shared" si="1"/>
        <v>3259</v>
      </c>
      <c r="M19" s="37"/>
      <c r="S19" s="39"/>
      <c r="T19" s="86"/>
      <c r="U19" s="86"/>
      <c r="V19" s="86"/>
      <c r="W19" s="87"/>
    </row>
    <row r="20" spans="1:23" ht="16.149999999999999" customHeight="1">
      <c r="A20" s="32"/>
      <c r="B20" s="32"/>
      <c r="C20" s="100">
        <v>29</v>
      </c>
      <c r="D20" s="101" t="s">
        <v>15</v>
      </c>
      <c r="E20" s="102">
        <v>7975</v>
      </c>
      <c r="F20" s="102">
        <v>3834</v>
      </c>
      <c r="G20" s="102">
        <v>4141</v>
      </c>
      <c r="H20" s="103">
        <v>56509643.25</v>
      </c>
      <c r="I20" s="38"/>
      <c r="J20" s="34">
        <f t="shared" si="0"/>
        <v>0</v>
      </c>
      <c r="K20" s="35">
        <f t="shared" si="1"/>
        <v>7975</v>
      </c>
      <c r="M20" s="37"/>
      <c r="T20" s="86"/>
      <c r="U20" s="86"/>
      <c r="V20" s="86"/>
      <c r="W20" s="87"/>
    </row>
    <row r="21" spans="1:23" ht="16.149999999999999" customHeight="1">
      <c r="A21" s="32"/>
      <c r="B21" s="32"/>
      <c r="C21" s="100">
        <v>41</v>
      </c>
      <c r="D21" s="101" t="s">
        <v>16</v>
      </c>
      <c r="E21" s="102">
        <v>10729</v>
      </c>
      <c r="F21" s="102">
        <v>5198</v>
      </c>
      <c r="G21" s="102">
        <v>5531</v>
      </c>
      <c r="H21" s="103">
        <v>75115012</v>
      </c>
      <c r="I21" s="38"/>
      <c r="J21" s="34">
        <f t="shared" si="0"/>
        <v>0</v>
      </c>
      <c r="K21" s="35">
        <f t="shared" si="1"/>
        <v>10729</v>
      </c>
      <c r="M21" s="37"/>
      <c r="T21" s="86"/>
      <c r="U21" s="86"/>
      <c r="V21" s="86"/>
      <c r="W21" s="87"/>
    </row>
    <row r="22" spans="1:23" s="23" customFormat="1" ht="16.149999999999999" customHeight="1">
      <c r="A22" s="32"/>
      <c r="B22" s="32"/>
      <c r="C22" s="104"/>
      <c r="D22" s="97" t="s">
        <v>82</v>
      </c>
      <c r="E22" s="98">
        <v>7177</v>
      </c>
      <c r="F22" s="98">
        <v>3199</v>
      </c>
      <c r="G22" s="98">
        <v>3978</v>
      </c>
      <c r="H22" s="99">
        <v>55013328.289999999</v>
      </c>
      <c r="I22" s="33"/>
      <c r="J22" s="34">
        <f t="shared" si="0"/>
        <v>0</v>
      </c>
      <c r="K22" s="35">
        <f t="shared" si="1"/>
        <v>7177</v>
      </c>
      <c r="L22" s="36">
        <f>SUM(H23:H25)</f>
        <v>55013328.289999999</v>
      </c>
      <c r="M22" s="37">
        <f t="shared" ref="M22:M75" si="2">L22-H22</f>
        <v>0</v>
      </c>
      <c r="T22" s="84"/>
      <c r="U22" s="84"/>
      <c r="V22" s="84"/>
      <c r="W22" s="85"/>
    </row>
    <row r="23" spans="1:23" ht="16.149999999999999" customHeight="1">
      <c r="A23" s="32"/>
      <c r="B23" s="32"/>
      <c r="C23" s="105">
        <v>22</v>
      </c>
      <c r="D23" s="101" t="s">
        <v>17</v>
      </c>
      <c r="E23" s="102">
        <v>1310</v>
      </c>
      <c r="F23" s="102">
        <v>496</v>
      </c>
      <c r="G23" s="102">
        <v>814</v>
      </c>
      <c r="H23" s="103">
        <v>10037162.970000001</v>
      </c>
      <c r="I23" s="38"/>
      <c r="J23" s="34">
        <f t="shared" si="0"/>
        <v>0</v>
      </c>
      <c r="K23" s="35">
        <f t="shared" si="1"/>
        <v>1310</v>
      </c>
      <c r="M23" s="37"/>
      <c r="T23" s="86"/>
      <c r="U23" s="86"/>
      <c r="V23" s="86"/>
      <c r="W23" s="87"/>
    </row>
    <row r="24" spans="1:23" ht="16.149999999999999" customHeight="1">
      <c r="A24" s="32"/>
      <c r="B24" s="32"/>
      <c r="C24" s="105">
        <v>44</v>
      </c>
      <c r="D24" s="101" t="s">
        <v>18</v>
      </c>
      <c r="E24" s="102">
        <v>691</v>
      </c>
      <c r="F24" s="102">
        <v>293</v>
      </c>
      <c r="G24" s="102">
        <v>398</v>
      </c>
      <c r="H24" s="103">
        <v>5044614.43</v>
      </c>
      <c r="I24" s="38"/>
      <c r="J24" s="34">
        <f t="shared" si="0"/>
        <v>0</v>
      </c>
      <c r="K24" s="35">
        <f t="shared" si="1"/>
        <v>691</v>
      </c>
      <c r="M24" s="37"/>
      <c r="T24" s="86"/>
      <c r="U24" s="86"/>
      <c r="V24" s="86"/>
      <c r="W24" s="87"/>
    </row>
    <row r="25" spans="1:23" ht="16.149999999999999" customHeight="1">
      <c r="A25" s="32"/>
      <c r="B25" s="32"/>
      <c r="C25" s="105">
        <v>50</v>
      </c>
      <c r="D25" s="101" t="s">
        <v>19</v>
      </c>
      <c r="E25" s="102">
        <v>5176</v>
      </c>
      <c r="F25" s="102">
        <v>2410</v>
      </c>
      <c r="G25" s="102">
        <v>2766</v>
      </c>
      <c r="H25" s="103">
        <v>39931550.890000001</v>
      </c>
      <c r="I25" s="38"/>
      <c r="J25" s="34">
        <f t="shared" si="0"/>
        <v>0</v>
      </c>
      <c r="K25" s="35">
        <f t="shared" si="1"/>
        <v>5176</v>
      </c>
      <c r="M25" s="37"/>
      <c r="T25" s="86"/>
      <c r="U25" s="86"/>
      <c r="V25" s="86"/>
      <c r="W25" s="87"/>
    </row>
    <row r="26" spans="1:23" s="23" customFormat="1" ht="16.149999999999999" customHeight="1">
      <c r="A26" s="32"/>
      <c r="B26" s="32"/>
      <c r="C26" s="104">
        <v>33</v>
      </c>
      <c r="D26" s="97" t="s">
        <v>83</v>
      </c>
      <c r="E26" s="98">
        <v>3347</v>
      </c>
      <c r="F26" s="98">
        <v>1607</v>
      </c>
      <c r="G26" s="98">
        <v>1740</v>
      </c>
      <c r="H26" s="99">
        <v>27128260.670000002</v>
      </c>
      <c r="I26" s="33"/>
      <c r="J26" s="34">
        <f t="shared" si="0"/>
        <v>0</v>
      </c>
      <c r="K26" s="35">
        <f t="shared" si="1"/>
        <v>3347</v>
      </c>
      <c r="L26" s="36">
        <f>SUM(H26)</f>
        <v>27128260.670000002</v>
      </c>
      <c r="M26" s="37">
        <f t="shared" si="2"/>
        <v>0</v>
      </c>
      <c r="T26" s="84"/>
      <c r="U26" s="84"/>
      <c r="V26" s="84"/>
      <c r="W26" s="85"/>
    </row>
    <row r="27" spans="1:23" s="23" customFormat="1" ht="16.149999999999999" customHeight="1">
      <c r="A27" s="32"/>
      <c r="B27" s="32"/>
      <c r="C27" s="104">
        <v>7</v>
      </c>
      <c r="D27" s="97" t="s">
        <v>84</v>
      </c>
      <c r="E27" s="98">
        <v>6442</v>
      </c>
      <c r="F27" s="98">
        <v>3027</v>
      </c>
      <c r="G27" s="98">
        <v>3415</v>
      </c>
      <c r="H27" s="99">
        <v>50646402.609999999</v>
      </c>
      <c r="I27" s="33"/>
      <c r="J27" s="34">
        <f t="shared" si="0"/>
        <v>0</v>
      </c>
      <c r="K27" s="35">
        <f t="shared" si="1"/>
        <v>6442</v>
      </c>
      <c r="L27" s="36">
        <f>SUM(H27)</f>
        <v>50646402.609999999</v>
      </c>
      <c r="M27" s="37">
        <f t="shared" si="2"/>
        <v>0</v>
      </c>
      <c r="T27" s="84"/>
      <c r="U27" s="84"/>
      <c r="V27" s="84"/>
      <c r="W27" s="85"/>
    </row>
    <row r="28" spans="1:23" s="23" customFormat="1" ht="16.149999999999999" customHeight="1">
      <c r="A28" s="32"/>
      <c r="B28" s="32"/>
      <c r="C28" s="104"/>
      <c r="D28" s="97" t="s">
        <v>86</v>
      </c>
      <c r="E28" s="98">
        <v>8399</v>
      </c>
      <c r="F28" s="98">
        <v>4082</v>
      </c>
      <c r="G28" s="98">
        <v>4317</v>
      </c>
      <c r="H28" s="99">
        <v>59076896.900000006</v>
      </c>
      <c r="I28" s="33"/>
      <c r="J28" s="34">
        <f t="shared" si="0"/>
        <v>0</v>
      </c>
      <c r="K28" s="35">
        <f t="shared" si="1"/>
        <v>8399</v>
      </c>
      <c r="L28" s="36">
        <f>SUM(H29:H30)</f>
        <v>59076896.900000006</v>
      </c>
      <c r="M28" s="37">
        <f t="shared" si="2"/>
        <v>0</v>
      </c>
      <c r="T28" s="84"/>
      <c r="U28" s="84"/>
      <c r="V28" s="84"/>
      <c r="W28" s="85"/>
    </row>
    <row r="29" spans="1:23" ht="16.149999999999999" customHeight="1">
      <c r="A29" s="32"/>
      <c r="B29" s="32"/>
      <c r="C29" s="105">
        <v>35</v>
      </c>
      <c r="D29" s="101" t="s">
        <v>20</v>
      </c>
      <c r="E29" s="102">
        <v>4451</v>
      </c>
      <c r="F29" s="102">
        <v>2146</v>
      </c>
      <c r="G29" s="102">
        <v>2305</v>
      </c>
      <c r="H29" s="103">
        <v>31687681.440000001</v>
      </c>
      <c r="I29" s="38"/>
      <c r="J29" s="34">
        <f t="shared" si="0"/>
        <v>0</v>
      </c>
      <c r="K29" s="35">
        <f t="shared" si="1"/>
        <v>4451</v>
      </c>
      <c r="M29" s="37"/>
      <c r="T29" s="86"/>
      <c r="U29" s="86"/>
      <c r="V29" s="86"/>
      <c r="W29" s="87"/>
    </row>
    <row r="30" spans="1:23" ht="16.149999999999999" customHeight="1">
      <c r="A30" s="32"/>
      <c r="B30" s="32"/>
      <c r="C30" s="105">
        <v>38</v>
      </c>
      <c r="D30" s="101" t="s">
        <v>21</v>
      </c>
      <c r="E30" s="102">
        <v>3948</v>
      </c>
      <c r="F30" s="102">
        <v>1936</v>
      </c>
      <c r="G30" s="102">
        <v>2012</v>
      </c>
      <c r="H30" s="103">
        <v>27389215.460000001</v>
      </c>
      <c r="I30" s="38"/>
      <c r="J30" s="34">
        <f t="shared" si="0"/>
        <v>0</v>
      </c>
      <c r="K30" s="35">
        <f t="shared" si="1"/>
        <v>3948</v>
      </c>
      <c r="M30" s="37"/>
      <c r="T30" s="86"/>
      <c r="U30" s="86"/>
      <c r="V30" s="86"/>
      <c r="W30" s="87"/>
    </row>
    <row r="31" spans="1:23" s="23" customFormat="1" ht="16.149999999999999" customHeight="1">
      <c r="A31" s="32"/>
      <c r="B31" s="32"/>
      <c r="C31" s="104">
        <v>39</v>
      </c>
      <c r="D31" s="97" t="s">
        <v>87</v>
      </c>
      <c r="E31" s="98">
        <v>2266</v>
      </c>
      <c r="F31" s="98">
        <v>1095</v>
      </c>
      <c r="G31" s="98">
        <v>1171</v>
      </c>
      <c r="H31" s="99">
        <v>17917262.609999999</v>
      </c>
      <c r="I31" s="33"/>
      <c r="J31" s="34">
        <f t="shared" si="0"/>
        <v>0</v>
      </c>
      <c r="K31" s="35">
        <f t="shared" si="1"/>
        <v>2266</v>
      </c>
      <c r="L31" s="36">
        <f>SUM(H31)</f>
        <v>17917262.609999999</v>
      </c>
      <c r="M31" s="37">
        <f t="shared" si="2"/>
        <v>0</v>
      </c>
      <c r="T31" s="84"/>
      <c r="U31" s="84"/>
      <c r="V31" s="84"/>
      <c r="W31" s="85"/>
    </row>
    <row r="32" spans="1:23" s="23" customFormat="1" ht="16.149999999999999" customHeight="1">
      <c r="A32" s="32"/>
      <c r="B32" s="32"/>
      <c r="C32" s="104"/>
      <c r="D32" s="97" t="s">
        <v>88</v>
      </c>
      <c r="E32" s="98">
        <v>9526</v>
      </c>
      <c r="F32" s="98">
        <v>4467</v>
      </c>
      <c r="G32" s="98">
        <v>5059</v>
      </c>
      <c r="H32" s="99">
        <v>71276807.120000005</v>
      </c>
      <c r="I32" s="33"/>
      <c r="J32" s="34">
        <f t="shared" si="0"/>
        <v>0</v>
      </c>
      <c r="K32" s="35">
        <f t="shared" si="1"/>
        <v>9526</v>
      </c>
      <c r="L32" s="36">
        <f>SUM(H33:H41)</f>
        <v>71276807.120000005</v>
      </c>
      <c r="M32" s="37">
        <f t="shared" si="2"/>
        <v>0</v>
      </c>
      <c r="T32" s="84"/>
      <c r="U32" s="84"/>
      <c r="V32" s="84"/>
      <c r="W32" s="85"/>
    </row>
    <row r="33" spans="1:23" ht="16.149999999999999" customHeight="1">
      <c r="A33" s="32"/>
      <c r="B33" s="32"/>
      <c r="C33" s="105">
        <v>5</v>
      </c>
      <c r="D33" s="106" t="s">
        <v>22</v>
      </c>
      <c r="E33" s="102">
        <v>577</v>
      </c>
      <c r="F33" s="102">
        <v>266</v>
      </c>
      <c r="G33" s="102">
        <v>311</v>
      </c>
      <c r="H33" s="103">
        <v>3951808.89</v>
      </c>
      <c r="I33" s="38"/>
      <c r="J33" s="34">
        <f t="shared" si="0"/>
        <v>0</v>
      </c>
      <c r="K33" s="35">
        <f t="shared" si="1"/>
        <v>577</v>
      </c>
      <c r="M33" s="37"/>
      <c r="T33" s="86"/>
      <c r="U33" s="86"/>
      <c r="V33" s="86"/>
      <c r="W33" s="87"/>
    </row>
    <row r="34" spans="1:23" ht="16.149999999999999" customHeight="1">
      <c r="A34" s="32"/>
      <c r="B34" s="32"/>
      <c r="C34" s="105">
        <v>9</v>
      </c>
      <c r="D34" s="106" t="s">
        <v>23</v>
      </c>
      <c r="E34" s="102">
        <v>1520</v>
      </c>
      <c r="F34" s="102">
        <v>705</v>
      </c>
      <c r="G34" s="102">
        <v>815</v>
      </c>
      <c r="H34" s="103">
        <v>12727667.82</v>
      </c>
      <c r="I34" s="38"/>
      <c r="J34" s="34">
        <f t="shared" si="0"/>
        <v>0</v>
      </c>
      <c r="K34" s="35">
        <f t="shared" si="1"/>
        <v>1520</v>
      </c>
      <c r="M34" s="37"/>
      <c r="T34" s="86"/>
      <c r="U34" s="86"/>
      <c r="V34" s="86"/>
      <c r="W34" s="87"/>
    </row>
    <row r="35" spans="1:23" ht="16.149999999999999" customHeight="1">
      <c r="A35" s="32"/>
      <c r="B35" s="32"/>
      <c r="C35" s="105">
        <v>24</v>
      </c>
      <c r="D35" s="101" t="s">
        <v>24</v>
      </c>
      <c r="E35" s="102">
        <v>1503</v>
      </c>
      <c r="F35" s="102">
        <v>708</v>
      </c>
      <c r="G35" s="102">
        <v>795</v>
      </c>
      <c r="H35" s="103">
        <v>10791687.789999999</v>
      </c>
      <c r="I35" s="38"/>
      <c r="J35" s="34">
        <f t="shared" si="0"/>
        <v>0</v>
      </c>
      <c r="K35" s="35">
        <f t="shared" si="1"/>
        <v>1503</v>
      </c>
      <c r="M35" s="37"/>
      <c r="T35" s="86"/>
      <c r="U35" s="86"/>
      <c r="V35" s="86"/>
      <c r="W35" s="87"/>
    </row>
    <row r="36" spans="1:23" ht="16.149999999999999" customHeight="1">
      <c r="A36" s="32"/>
      <c r="B36" s="32"/>
      <c r="C36" s="105">
        <v>34</v>
      </c>
      <c r="D36" s="101" t="s">
        <v>25</v>
      </c>
      <c r="E36" s="102">
        <v>648</v>
      </c>
      <c r="F36" s="102">
        <v>312</v>
      </c>
      <c r="G36" s="102">
        <v>336</v>
      </c>
      <c r="H36" s="103">
        <v>4803960.46</v>
      </c>
      <c r="I36" s="38"/>
      <c r="J36" s="34">
        <f t="shared" si="0"/>
        <v>0</v>
      </c>
      <c r="K36" s="35">
        <f t="shared" si="1"/>
        <v>648</v>
      </c>
      <c r="M36" s="37"/>
      <c r="T36" s="86"/>
      <c r="U36" s="86"/>
      <c r="V36" s="86"/>
      <c r="W36" s="87"/>
    </row>
    <row r="37" spans="1:23" ht="16.149999999999999" customHeight="1">
      <c r="A37" s="32"/>
      <c r="B37" s="32"/>
      <c r="C37" s="105">
        <v>37</v>
      </c>
      <c r="D37" s="101" t="s">
        <v>26</v>
      </c>
      <c r="E37" s="102">
        <v>1250</v>
      </c>
      <c r="F37" s="102">
        <v>586</v>
      </c>
      <c r="G37" s="102">
        <v>664</v>
      </c>
      <c r="H37" s="103">
        <v>8758063.9900000002</v>
      </c>
      <c r="I37" s="38"/>
      <c r="J37" s="34">
        <f t="shared" si="0"/>
        <v>0</v>
      </c>
      <c r="K37" s="35">
        <f t="shared" si="1"/>
        <v>1250</v>
      </c>
      <c r="M37" s="37"/>
      <c r="T37" s="86"/>
      <c r="U37" s="86"/>
      <c r="V37" s="86"/>
      <c r="W37" s="87"/>
    </row>
    <row r="38" spans="1:23" ht="16.149999999999999" customHeight="1">
      <c r="A38" s="32"/>
      <c r="B38" s="32"/>
      <c r="C38" s="105">
        <v>40</v>
      </c>
      <c r="D38" s="101" t="s">
        <v>27</v>
      </c>
      <c r="E38" s="102">
        <v>728</v>
      </c>
      <c r="F38" s="102">
        <v>337</v>
      </c>
      <c r="G38" s="102">
        <v>391</v>
      </c>
      <c r="H38" s="103">
        <v>5254888.67</v>
      </c>
      <c r="I38" s="38"/>
      <c r="J38" s="34">
        <f t="shared" si="0"/>
        <v>0</v>
      </c>
      <c r="K38" s="35">
        <f t="shared" si="1"/>
        <v>728</v>
      </c>
      <c r="M38" s="37"/>
      <c r="R38" s="39"/>
      <c r="T38" s="86"/>
      <c r="U38" s="86"/>
      <c r="V38" s="86"/>
      <c r="W38" s="87"/>
    </row>
    <row r="39" spans="1:23" ht="16.149999999999999" customHeight="1">
      <c r="A39" s="32"/>
      <c r="B39" s="32"/>
      <c r="C39" s="105">
        <v>42</v>
      </c>
      <c r="D39" s="101" t="s">
        <v>28</v>
      </c>
      <c r="E39" s="102">
        <v>424</v>
      </c>
      <c r="F39" s="102">
        <v>193</v>
      </c>
      <c r="G39" s="102">
        <v>231</v>
      </c>
      <c r="H39" s="103">
        <v>3270033.59</v>
      </c>
      <c r="I39" s="38"/>
      <c r="J39" s="34">
        <f t="shared" si="0"/>
        <v>0</v>
      </c>
      <c r="K39" s="35">
        <f t="shared" si="1"/>
        <v>424</v>
      </c>
      <c r="M39" s="37"/>
      <c r="T39" s="86"/>
      <c r="U39" s="86"/>
      <c r="V39" s="86"/>
      <c r="W39" s="87"/>
    </row>
    <row r="40" spans="1:23" ht="16.149999999999999" customHeight="1">
      <c r="A40" s="32"/>
      <c r="B40" s="32"/>
      <c r="C40" s="105">
        <v>47</v>
      </c>
      <c r="D40" s="101" t="s">
        <v>29</v>
      </c>
      <c r="E40" s="102">
        <v>2362</v>
      </c>
      <c r="F40" s="102">
        <v>1118</v>
      </c>
      <c r="G40" s="102">
        <v>1244</v>
      </c>
      <c r="H40" s="103">
        <v>18592048.989999998</v>
      </c>
      <c r="I40" s="38"/>
      <c r="J40" s="34">
        <f t="shared" si="0"/>
        <v>0</v>
      </c>
      <c r="K40" s="35">
        <f t="shared" si="1"/>
        <v>2362</v>
      </c>
      <c r="M40" s="37"/>
      <c r="T40" s="86"/>
      <c r="U40" s="86"/>
      <c r="V40" s="86"/>
      <c r="W40" s="87"/>
    </row>
    <row r="41" spans="1:23" ht="16.149999999999999" customHeight="1">
      <c r="A41" s="32"/>
      <c r="B41" s="32"/>
      <c r="C41" s="105">
        <v>49</v>
      </c>
      <c r="D41" s="101" t="s">
        <v>30</v>
      </c>
      <c r="E41" s="102">
        <v>514</v>
      </c>
      <c r="F41" s="102">
        <v>242</v>
      </c>
      <c r="G41" s="102">
        <v>272</v>
      </c>
      <c r="H41" s="103">
        <v>3126646.92</v>
      </c>
      <c r="I41" s="38"/>
      <c r="J41" s="34">
        <f t="shared" si="0"/>
        <v>0</v>
      </c>
      <c r="K41" s="35">
        <f t="shared" si="1"/>
        <v>514</v>
      </c>
      <c r="M41" s="37"/>
      <c r="T41" s="86"/>
      <c r="U41" s="86"/>
      <c r="V41" s="86"/>
      <c r="W41" s="87"/>
    </row>
    <row r="42" spans="1:23" s="23" customFormat="1" ht="16.149999999999999" customHeight="1">
      <c r="A42" s="32"/>
      <c r="B42" s="32"/>
      <c r="C42" s="104"/>
      <c r="D42" s="97" t="s">
        <v>89</v>
      </c>
      <c r="E42" s="98">
        <v>10357</v>
      </c>
      <c r="F42" s="98">
        <v>4501</v>
      </c>
      <c r="G42" s="98">
        <v>5856</v>
      </c>
      <c r="H42" s="99">
        <v>72739359.039999992</v>
      </c>
      <c r="I42" s="33"/>
      <c r="J42" s="34">
        <f t="shared" si="0"/>
        <v>0</v>
      </c>
      <c r="K42" s="35">
        <f t="shared" si="1"/>
        <v>10357</v>
      </c>
      <c r="L42" s="36">
        <f>SUM(H43:H47)</f>
        <v>72739359.039999992</v>
      </c>
      <c r="M42" s="37">
        <f t="shared" si="2"/>
        <v>0</v>
      </c>
      <c r="T42" s="84"/>
      <c r="U42" s="84"/>
      <c r="V42" s="84"/>
      <c r="W42" s="85"/>
    </row>
    <row r="43" spans="1:23" ht="16.149999999999999" customHeight="1">
      <c r="A43" s="32"/>
      <c r="B43" s="32"/>
      <c r="C43" s="105">
        <v>2</v>
      </c>
      <c r="D43" s="101" t="s">
        <v>31</v>
      </c>
      <c r="E43" s="102">
        <v>1899</v>
      </c>
      <c r="F43" s="102">
        <v>840</v>
      </c>
      <c r="G43" s="102">
        <v>1059</v>
      </c>
      <c r="H43" s="103">
        <v>13170902.939999999</v>
      </c>
      <c r="I43" s="38"/>
      <c r="J43" s="34">
        <f t="shared" si="0"/>
        <v>0</v>
      </c>
      <c r="K43" s="35">
        <f t="shared" si="1"/>
        <v>1899</v>
      </c>
      <c r="M43" s="37"/>
      <c r="T43" s="86"/>
      <c r="U43" s="86"/>
      <c r="V43" s="86"/>
      <c r="W43" s="87"/>
    </row>
    <row r="44" spans="1:23" ht="16.149999999999999" customHeight="1">
      <c r="A44" s="32"/>
      <c r="B44" s="32"/>
      <c r="C44" s="105">
        <v>13</v>
      </c>
      <c r="D44" s="101" t="s">
        <v>32</v>
      </c>
      <c r="E44" s="102">
        <v>2307</v>
      </c>
      <c r="F44" s="102">
        <v>1026</v>
      </c>
      <c r="G44" s="102">
        <v>1281</v>
      </c>
      <c r="H44" s="103">
        <v>15879348.01</v>
      </c>
      <c r="I44" s="38"/>
      <c r="J44" s="34">
        <f t="shared" si="0"/>
        <v>0</v>
      </c>
      <c r="K44" s="35">
        <f t="shared" si="1"/>
        <v>2307</v>
      </c>
      <c r="M44" s="37"/>
      <c r="T44" s="86"/>
      <c r="U44" s="86"/>
      <c r="V44" s="86"/>
      <c r="W44" s="87"/>
    </row>
    <row r="45" spans="1:23" ht="16.149999999999999" customHeight="1">
      <c r="A45" s="32"/>
      <c r="B45" s="32"/>
      <c r="C45" s="105">
        <v>16</v>
      </c>
      <c r="D45" s="101" t="s">
        <v>33</v>
      </c>
      <c r="E45" s="102">
        <v>943</v>
      </c>
      <c r="F45" s="102">
        <v>419</v>
      </c>
      <c r="G45" s="102">
        <v>524</v>
      </c>
      <c r="H45" s="103">
        <v>6280239.8399999999</v>
      </c>
      <c r="I45" s="38"/>
      <c r="J45" s="34">
        <f t="shared" si="0"/>
        <v>0</v>
      </c>
      <c r="K45" s="35">
        <f t="shared" si="1"/>
        <v>943</v>
      </c>
      <c r="M45" s="37"/>
      <c r="T45" s="86"/>
      <c r="U45" s="86"/>
      <c r="V45" s="86"/>
      <c r="W45" s="87"/>
    </row>
    <row r="46" spans="1:23" ht="16.149999999999999" customHeight="1">
      <c r="A46" s="32"/>
      <c r="B46" s="32"/>
      <c r="C46" s="105">
        <v>19</v>
      </c>
      <c r="D46" s="101" t="s">
        <v>34</v>
      </c>
      <c r="E46" s="102">
        <v>1417</v>
      </c>
      <c r="F46" s="102">
        <v>610</v>
      </c>
      <c r="G46" s="102">
        <v>807</v>
      </c>
      <c r="H46" s="103">
        <v>11339763.08</v>
      </c>
      <c r="I46" s="38"/>
      <c r="J46" s="34">
        <f t="shared" si="0"/>
        <v>0</v>
      </c>
      <c r="K46" s="35">
        <f t="shared" si="1"/>
        <v>1417</v>
      </c>
      <c r="M46" s="37"/>
      <c r="T46" s="86"/>
      <c r="U46" s="86"/>
      <c r="V46" s="86"/>
      <c r="W46" s="87"/>
    </row>
    <row r="47" spans="1:23" ht="16.149999999999999" customHeight="1">
      <c r="A47" s="32"/>
      <c r="B47" s="32"/>
      <c r="C47" s="105">
        <v>45</v>
      </c>
      <c r="D47" s="101" t="s">
        <v>35</v>
      </c>
      <c r="E47" s="102">
        <v>3791</v>
      </c>
      <c r="F47" s="102">
        <v>1606</v>
      </c>
      <c r="G47" s="102">
        <v>2185</v>
      </c>
      <c r="H47" s="103">
        <v>26069105.170000002</v>
      </c>
      <c r="I47" s="38"/>
      <c r="J47" s="34">
        <f t="shared" si="0"/>
        <v>0</v>
      </c>
      <c r="K47" s="35">
        <f t="shared" si="1"/>
        <v>3791</v>
      </c>
      <c r="M47" s="37"/>
      <c r="T47" s="86"/>
      <c r="U47" s="86"/>
      <c r="V47" s="86"/>
      <c r="W47" s="87"/>
    </row>
    <row r="48" spans="1:23" s="23" customFormat="1" ht="16.149999999999999" customHeight="1">
      <c r="A48" s="32"/>
      <c r="B48" s="32"/>
      <c r="C48" s="104"/>
      <c r="D48" s="97" t="s">
        <v>51</v>
      </c>
      <c r="E48" s="98">
        <v>42023</v>
      </c>
      <c r="F48" s="98">
        <v>18665</v>
      </c>
      <c r="G48" s="98">
        <v>23358</v>
      </c>
      <c r="H48" s="99">
        <v>361505960.25</v>
      </c>
      <c r="I48" s="33"/>
      <c r="J48" s="34">
        <f t="shared" si="0"/>
        <v>0</v>
      </c>
      <c r="K48" s="35">
        <f t="shared" si="1"/>
        <v>42023</v>
      </c>
      <c r="L48" s="36">
        <f>SUM(H49:H52)</f>
        <v>361505960.25</v>
      </c>
      <c r="M48" s="37">
        <f t="shared" si="2"/>
        <v>0</v>
      </c>
      <c r="T48" s="84"/>
      <c r="U48" s="84"/>
      <c r="V48" s="84"/>
      <c r="W48" s="85"/>
    </row>
    <row r="49" spans="1:23" ht="16.149999999999999" customHeight="1">
      <c r="A49" s="32"/>
      <c r="B49" s="32"/>
      <c r="C49" s="105">
        <v>8</v>
      </c>
      <c r="D49" s="101" t="s">
        <v>36</v>
      </c>
      <c r="E49" s="102">
        <v>30868</v>
      </c>
      <c r="F49" s="102">
        <v>14081</v>
      </c>
      <c r="G49" s="102">
        <v>16787</v>
      </c>
      <c r="H49" s="103">
        <v>275600741.79000002</v>
      </c>
      <c r="I49" s="38"/>
      <c r="J49" s="34">
        <f t="shared" si="0"/>
        <v>0</v>
      </c>
      <c r="K49" s="35">
        <f t="shared" si="1"/>
        <v>30868</v>
      </c>
      <c r="M49" s="37"/>
      <c r="T49" s="86"/>
      <c r="U49" s="86"/>
      <c r="V49" s="86"/>
      <c r="W49" s="87"/>
    </row>
    <row r="50" spans="1:23" ht="16.149999999999999" customHeight="1">
      <c r="A50" s="32"/>
      <c r="B50" s="32"/>
      <c r="C50" s="105">
        <v>17</v>
      </c>
      <c r="D50" s="101" t="s">
        <v>72</v>
      </c>
      <c r="E50" s="102">
        <v>4407</v>
      </c>
      <c r="F50" s="102">
        <v>1790</v>
      </c>
      <c r="G50" s="102">
        <v>2617</v>
      </c>
      <c r="H50" s="103">
        <v>33396848.879999999</v>
      </c>
      <c r="I50" s="38"/>
      <c r="J50" s="34">
        <f t="shared" si="0"/>
        <v>0</v>
      </c>
      <c r="K50" s="35">
        <f t="shared" si="1"/>
        <v>4407</v>
      </c>
      <c r="M50" s="37"/>
      <c r="T50" s="86"/>
      <c r="U50" s="86"/>
      <c r="V50" s="86"/>
      <c r="W50" s="87"/>
    </row>
    <row r="51" spans="1:23" ht="16.149999999999999" customHeight="1">
      <c r="A51" s="32"/>
      <c r="B51" s="32"/>
      <c r="C51" s="105">
        <v>25</v>
      </c>
      <c r="D51" s="101" t="s">
        <v>73</v>
      </c>
      <c r="E51" s="102">
        <v>2708</v>
      </c>
      <c r="F51" s="102">
        <v>1016</v>
      </c>
      <c r="G51" s="102">
        <v>1692</v>
      </c>
      <c r="H51" s="103">
        <v>20635686.52</v>
      </c>
      <c r="I51" s="38"/>
      <c r="J51" s="34">
        <f t="shared" si="0"/>
        <v>0</v>
      </c>
      <c r="K51" s="35">
        <f t="shared" si="1"/>
        <v>2708</v>
      </c>
      <c r="M51" s="37"/>
      <c r="T51" s="86"/>
      <c r="U51" s="86"/>
      <c r="V51" s="86"/>
      <c r="W51" s="87"/>
    </row>
    <row r="52" spans="1:23" ht="16.149999999999999" customHeight="1">
      <c r="A52" s="32"/>
      <c r="B52" s="32"/>
      <c r="C52" s="105">
        <v>43</v>
      </c>
      <c r="D52" s="101" t="s">
        <v>37</v>
      </c>
      <c r="E52" s="102">
        <v>4040</v>
      </c>
      <c r="F52" s="102">
        <v>1778</v>
      </c>
      <c r="G52" s="102">
        <v>2262</v>
      </c>
      <c r="H52" s="103">
        <v>31872683.059999999</v>
      </c>
      <c r="I52" s="38"/>
      <c r="J52" s="34">
        <f t="shared" si="0"/>
        <v>0</v>
      </c>
      <c r="K52" s="35">
        <f t="shared" si="1"/>
        <v>4040</v>
      </c>
      <c r="M52" s="37"/>
      <c r="T52" s="86"/>
      <c r="U52" s="86"/>
      <c r="V52" s="86"/>
      <c r="W52" s="87"/>
    </row>
    <row r="53" spans="1:23" s="23" customFormat="1" ht="16.149999999999999" customHeight="1">
      <c r="A53" s="32"/>
      <c r="B53" s="32"/>
      <c r="C53" s="104"/>
      <c r="D53" s="97" t="s">
        <v>53</v>
      </c>
      <c r="E53" s="98">
        <v>4960</v>
      </c>
      <c r="F53" s="98">
        <v>2396</v>
      </c>
      <c r="G53" s="98">
        <v>2564</v>
      </c>
      <c r="H53" s="99">
        <v>31458249.59</v>
      </c>
      <c r="I53" s="33"/>
      <c r="J53" s="34">
        <f t="shared" si="0"/>
        <v>0</v>
      </c>
      <c r="K53" s="35">
        <f t="shared" si="1"/>
        <v>4960</v>
      </c>
      <c r="L53" s="36">
        <f>SUM(H54:H55)</f>
        <v>31458249.59</v>
      </c>
      <c r="M53" s="37">
        <f t="shared" si="2"/>
        <v>0</v>
      </c>
      <c r="T53" s="84"/>
      <c r="U53" s="84"/>
      <c r="V53" s="84"/>
      <c r="W53" s="85"/>
    </row>
    <row r="54" spans="1:23" ht="16.149999999999999" customHeight="1">
      <c r="A54" s="32"/>
      <c r="B54" s="32"/>
      <c r="C54" s="105">
        <v>6</v>
      </c>
      <c r="D54" s="101" t="s">
        <v>38</v>
      </c>
      <c r="E54" s="102">
        <v>3319</v>
      </c>
      <c r="F54" s="102">
        <v>1603</v>
      </c>
      <c r="G54" s="102">
        <v>1716</v>
      </c>
      <c r="H54" s="103">
        <v>20891987.300000001</v>
      </c>
      <c r="I54" s="38"/>
      <c r="J54" s="34">
        <f t="shared" si="0"/>
        <v>0</v>
      </c>
      <c r="K54" s="35">
        <f t="shared" si="1"/>
        <v>3319</v>
      </c>
      <c r="M54" s="37"/>
      <c r="T54" s="86"/>
      <c r="U54" s="86"/>
      <c r="V54" s="86"/>
      <c r="W54" s="87"/>
    </row>
    <row r="55" spans="1:23" ht="16.149999999999999" customHeight="1">
      <c r="A55" s="32"/>
      <c r="B55" s="32"/>
      <c r="C55" s="105">
        <v>10</v>
      </c>
      <c r="D55" s="101" t="s">
        <v>39</v>
      </c>
      <c r="E55" s="102">
        <v>1641</v>
      </c>
      <c r="F55" s="102">
        <v>793</v>
      </c>
      <c r="G55" s="102">
        <v>848</v>
      </c>
      <c r="H55" s="103">
        <v>10566262.289999999</v>
      </c>
      <c r="I55" s="38"/>
      <c r="J55" s="34">
        <f t="shared" si="0"/>
        <v>0</v>
      </c>
      <c r="K55" s="35">
        <f t="shared" si="1"/>
        <v>1641</v>
      </c>
      <c r="M55" s="37"/>
      <c r="T55" s="86"/>
      <c r="U55" s="86"/>
      <c r="V55" s="86"/>
      <c r="W55" s="87"/>
    </row>
    <row r="56" spans="1:23" s="23" customFormat="1" ht="16.149999999999999" customHeight="1">
      <c r="A56" s="32"/>
      <c r="B56" s="32"/>
      <c r="C56" s="104"/>
      <c r="D56" s="97" t="s">
        <v>54</v>
      </c>
      <c r="E56" s="98">
        <v>10240</v>
      </c>
      <c r="F56" s="98">
        <v>5051</v>
      </c>
      <c r="G56" s="98">
        <v>5189</v>
      </c>
      <c r="H56" s="99">
        <v>76548348.909999996</v>
      </c>
      <c r="I56" s="33"/>
      <c r="J56" s="34">
        <f t="shared" si="0"/>
        <v>0</v>
      </c>
      <c r="K56" s="35">
        <f t="shared" si="1"/>
        <v>10240</v>
      </c>
      <c r="L56" s="36">
        <f>SUM(H57:H60)</f>
        <v>76548348.909999996</v>
      </c>
      <c r="M56" s="37">
        <f t="shared" si="2"/>
        <v>0</v>
      </c>
      <c r="T56" s="84"/>
      <c r="U56" s="84"/>
      <c r="V56" s="84"/>
      <c r="W56" s="85"/>
    </row>
    <row r="57" spans="1:23" ht="16.149999999999999" customHeight="1">
      <c r="A57" s="32"/>
      <c r="B57" s="32"/>
      <c r="C57" s="105">
        <v>15</v>
      </c>
      <c r="D57" s="101" t="s">
        <v>76</v>
      </c>
      <c r="E57" s="102">
        <v>4603</v>
      </c>
      <c r="F57" s="102">
        <v>2275</v>
      </c>
      <c r="G57" s="102">
        <v>2328</v>
      </c>
      <c r="H57" s="103">
        <v>35481822.020000003</v>
      </c>
      <c r="I57" s="38"/>
      <c r="J57" s="34">
        <f t="shared" si="0"/>
        <v>0</v>
      </c>
      <c r="K57" s="35">
        <f t="shared" si="1"/>
        <v>4603</v>
      </c>
      <c r="M57" s="37"/>
      <c r="T57" s="86"/>
      <c r="U57" s="86"/>
      <c r="V57" s="86"/>
      <c r="W57" s="87"/>
    </row>
    <row r="58" spans="1:23" ht="16.149999999999999" customHeight="1">
      <c r="A58" s="32"/>
      <c r="B58" s="32"/>
      <c r="C58" s="105">
        <v>27</v>
      </c>
      <c r="D58" s="101" t="s">
        <v>40</v>
      </c>
      <c r="E58" s="102">
        <v>1225</v>
      </c>
      <c r="F58" s="102">
        <v>586</v>
      </c>
      <c r="G58" s="102">
        <v>639</v>
      </c>
      <c r="H58" s="103">
        <v>8599557.1899999995</v>
      </c>
      <c r="I58" s="38"/>
      <c r="J58" s="34">
        <f t="shared" si="0"/>
        <v>0</v>
      </c>
      <c r="K58" s="35">
        <f t="shared" si="1"/>
        <v>1225</v>
      </c>
      <c r="M58" s="37"/>
      <c r="T58" s="86"/>
      <c r="U58" s="86"/>
      <c r="V58" s="86"/>
      <c r="W58" s="87"/>
    </row>
    <row r="59" spans="1:23" ht="16.149999999999999" customHeight="1">
      <c r="A59" s="32"/>
      <c r="B59" s="32"/>
      <c r="C59" s="105">
        <v>32</v>
      </c>
      <c r="D59" s="101" t="s">
        <v>77</v>
      </c>
      <c r="E59" s="102">
        <v>960</v>
      </c>
      <c r="F59" s="102">
        <v>481</v>
      </c>
      <c r="G59" s="102">
        <v>479</v>
      </c>
      <c r="H59" s="103">
        <v>6468388.1200000001</v>
      </c>
      <c r="I59" s="38"/>
      <c r="J59" s="34">
        <f t="shared" si="0"/>
        <v>0</v>
      </c>
      <c r="K59" s="35">
        <f t="shared" si="1"/>
        <v>960</v>
      </c>
      <c r="M59" s="37"/>
      <c r="T59" s="86"/>
      <c r="U59" s="86"/>
      <c r="V59" s="86"/>
      <c r="W59" s="87"/>
    </row>
    <row r="60" spans="1:23" ht="16.149999999999999" customHeight="1">
      <c r="A60" s="32"/>
      <c r="B60" s="32"/>
      <c r="C60" s="105">
        <v>36</v>
      </c>
      <c r="D60" s="101" t="s">
        <v>41</v>
      </c>
      <c r="E60" s="102">
        <v>3452</v>
      </c>
      <c r="F60" s="102">
        <v>1709</v>
      </c>
      <c r="G60" s="102">
        <v>1743</v>
      </c>
      <c r="H60" s="103">
        <v>25998581.579999998</v>
      </c>
      <c r="I60" s="38"/>
      <c r="J60" s="34">
        <f t="shared" si="0"/>
        <v>0</v>
      </c>
      <c r="K60" s="35">
        <f t="shared" si="1"/>
        <v>3452</v>
      </c>
      <c r="M60" s="37"/>
      <c r="T60" s="86"/>
      <c r="U60" s="86"/>
      <c r="V60" s="86"/>
      <c r="W60" s="87"/>
    </row>
    <row r="61" spans="1:23" s="23" customFormat="1" ht="16.149999999999999" customHeight="1">
      <c r="A61" s="32"/>
      <c r="B61" s="32"/>
      <c r="C61" s="104">
        <v>28</v>
      </c>
      <c r="D61" s="97" t="s">
        <v>90</v>
      </c>
      <c r="E61" s="98">
        <v>39982</v>
      </c>
      <c r="F61" s="98">
        <v>19644</v>
      </c>
      <c r="G61" s="98">
        <v>20338</v>
      </c>
      <c r="H61" s="99">
        <v>366330683.13</v>
      </c>
      <c r="I61" s="33"/>
      <c r="J61" s="34">
        <f t="shared" si="0"/>
        <v>0</v>
      </c>
      <c r="K61" s="35">
        <f t="shared" si="1"/>
        <v>39982</v>
      </c>
      <c r="L61" s="36">
        <f>SUM(H61)</f>
        <v>366330683.13</v>
      </c>
      <c r="M61" s="37">
        <f t="shared" si="2"/>
        <v>0</v>
      </c>
      <c r="T61" s="84"/>
      <c r="U61" s="84"/>
      <c r="V61" s="84"/>
      <c r="W61" s="85"/>
    </row>
    <row r="62" spans="1:23" s="23" customFormat="1" ht="16.149999999999999" customHeight="1">
      <c r="A62" s="32"/>
      <c r="B62" s="32"/>
      <c r="C62" s="104">
        <v>30</v>
      </c>
      <c r="D62" s="97" t="s">
        <v>91</v>
      </c>
      <c r="E62" s="98">
        <v>9126</v>
      </c>
      <c r="F62" s="98">
        <v>3902</v>
      </c>
      <c r="G62" s="98">
        <v>5224</v>
      </c>
      <c r="H62" s="99">
        <v>63197965.920000002</v>
      </c>
      <c r="I62" s="33"/>
      <c r="J62" s="34">
        <f t="shared" si="0"/>
        <v>0</v>
      </c>
      <c r="K62" s="35">
        <f t="shared" si="1"/>
        <v>9126</v>
      </c>
      <c r="L62" s="36">
        <f>SUM(H62)</f>
        <v>63197965.920000002</v>
      </c>
      <c r="M62" s="37">
        <f t="shared" si="2"/>
        <v>0</v>
      </c>
      <c r="T62" s="84"/>
      <c r="U62" s="84"/>
      <c r="V62" s="84"/>
      <c r="W62" s="85"/>
    </row>
    <row r="63" spans="1:23" s="23" customFormat="1" ht="16.149999999999999" customHeight="1">
      <c r="A63" s="32"/>
      <c r="B63" s="32"/>
      <c r="C63" s="104">
        <v>31</v>
      </c>
      <c r="D63" s="97" t="s">
        <v>57</v>
      </c>
      <c r="E63" s="98">
        <v>3398</v>
      </c>
      <c r="F63" s="98">
        <v>1529</v>
      </c>
      <c r="G63" s="98">
        <v>1869</v>
      </c>
      <c r="H63" s="99">
        <v>30310959.239999998</v>
      </c>
      <c r="I63" s="33"/>
      <c r="J63" s="34">
        <f t="shared" si="0"/>
        <v>0</v>
      </c>
      <c r="K63" s="35">
        <f t="shared" si="1"/>
        <v>3398</v>
      </c>
      <c r="L63" s="36">
        <f>SUM(H63)</f>
        <v>30310959.239999998</v>
      </c>
      <c r="M63" s="37">
        <f t="shared" si="2"/>
        <v>0</v>
      </c>
      <c r="T63" s="84"/>
      <c r="U63" s="84"/>
      <c r="V63" s="84"/>
      <c r="W63" s="85"/>
    </row>
    <row r="64" spans="1:23" s="23" customFormat="1" ht="16.149999999999999" customHeight="1">
      <c r="A64" s="32"/>
      <c r="B64" s="32"/>
      <c r="C64" s="104">
        <v>26</v>
      </c>
      <c r="D64" s="97" t="s">
        <v>59</v>
      </c>
      <c r="E64" s="98">
        <v>1591</v>
      </c>
      <c r="F64" s="98">
        <v>684</v>
      </c>
      <c r="G64" s="98">
        <v>907</v>
      </c>
      <c r="H64" s="99">
        <v>11845377.130000001</v>
      </c>
      <c r="I64" s="33"/>
      <c r="J64" s="34">
        <f t="shared" si="0"/>
        <v>0</v>
      </c>
      <c r="K64" s="35">
        <f t="shared" si="1"/>
        <v>1591</v>
      </c>
      <c r="L64" s="36">
        <f>SUM(H64)</f>
        <v>11845377.130000001</v>
      </c>
      <c r="M64" s="37">
        <f t="shared" si="2"/>
        <v>0</v>
      </c>
      <c r="T64" s="84"/>
      <c r="U64" s="84"/>
      <c r="V64" s="84"/>
      <c r="W64" s="85"/>
    </row>
    <row r="65" spans="1:23" s="23" customFormat="1" ht="16.149999999999999" customHeight="1">
      <c r="A65" s="32"/>
      <c r="B65" s="32"/>
      <c r="C65" s="104"/>
      <c r="D65" s="97" t="s">
        <v>92</v>
      </c>
      <c r="E65" s="98">
        <v>23994</v>
      </c>
      <c r="F65" s="98">
        <v>10929</v>
      </c>
      <c r="G65" s="98">
        <v>13065</v>
      </c>
      <c r="H65" s="99">
        <v>168164730.75</v>
      </c>
      <c r="I65" s="33"/>
      <c r="J65" s="34">
        <f t="shared" si="0"/>
        <v>0</v>
      </c>
      <c r="K65" s="35">
        <f t="shared" si="1"/>
        <v>23994</v>
      </c>
      <c r="L65" s="36">
        <f>SUM(H66:H68)</f>
        <v>168164730.75</v>
      </c>
      <c r="M65" s="37">
        <f t="shared" si="2"/>
        <v>0</v>
      </c>
      <c r="T65" s="84"/>
      <c r="U65" s="84"/>
      <c r="V65" s="84"/>
      <c r="W65" s="85"/>
    </row>
    <row r="66" spans="1:23" ht="16.149999999999999" customHeight="1">
      <c r="A66" s="32"/>
      <c r="B66" s="32"/>
      <c r="C66" s="105">
        <v>3</v>
      </c>
      <c r="D66" s="101" t="s">
        <v>74</v>
      </c>
      <c r="E66" s="102">
        <v>8110</v>
      </c>
      <c r="F66" s="102">
        <v>3695</v>
      </c>
      <c r="G66" s="102">
        <v>4415</v>
      </c>
      <c r="H66" s="103">
        <v>58268923.619999997</v>
      </c>
      <c r="I66" s="38"/>
      <c r="J66" s="34">
        <f t="shared" si="0"/>
        <v>0</v>
      </c>
      <c r="K66" s="35">
        <f t="shared" si="1"/>
        <v>8110</v>
      </c>
      <c r="M66" s="37"/>
      <c r="T66" s="86"/>
      <c r="U66" s="86"/>
      <c r="V66" s="86"/>
      <c r="W66" s="87"/>
    </row>
    <row r="67" spans="1:23" ht="16.149999999999999" customHeight="1">
      <c r="A67" s="32"/>
      <c r="B67" s="32"/>
      <c r="C67" s="105">
        <v>12</v>
      </c>
      <c r="D67" s="101" t="s">
        <v>75</v>
      </c>
      <c r="E67" s="102">
        <v>2788</v>
      </c>
      <c r="F67" s="102">
        <v>1243</v>
      </c>
      <c r="G67" s="102">
        <v>1545</v>
      </c>
      <c r="H67" s="103">
        <v>21181553.039999999</v>
      </c>
      <c r="I67" s="38"/>
      <c r="J67" s="34">
        <f t="shared" si="0"/>
        <v>0</v>
      </c>
      <c r="K67" s="35">
        <f t="shared" si="1"/>
        <v>2788</v>
      </c>
      <c r="M67" s="37"/>
      <c r="T67" s="86"/>
      <c r="U67" s="86"/>
      <c r="V67" s="86"/>
      <c r="W67" s="87"/>
    </row>
    <row r="68" spans="1:23" ht="16.149999999999999" customHeight="1">
      <c r="A68" s="32"/>
      <c r="B68" s="32"/>
      <c r="C68" s="105">
        <v>46</v>
      </c>
      <c r="D68" s="101" t="s">
        <v>42</v>
      </c>
      <c r="E68" s="102">
        <v>13096</v>
      </c>
      <c r="F68" s="102">
        <v>5991</v>
      </c>
      <c r="G68" s="102">
        <v>7105</v>
      </c>
      <c r="H68" s="103">
        <v>88714254.090000004</v>
      </c>
      <c r="I68" s="38"/>
      <c r="J68" s="34">
        <f t="shared" si="0"/>
        <v>0</v>
      </c>
      <c r="K68" s="35">
        <f t="shared" si="1"/>
        <v>13096</v>
      </c>
      <c r="M68" s="37"/>
      <c r="T68" s="86"/>
      <c r="U68" s="86"/>
      <c r="V68" s="86"/>
      <c r="W68" s="87"/>
    </row>
    <row r="69" spans="1:23" s="23" customFormat="1" ht="16.149999999999999" customHeight="1">
      <c r="A69" s="32"/>
      <c r="B69" s="32"/>
      <c r="C69" s="104"/>
      <c r="D69" s="97" t="s">
        <v>58</v>
      </c>
      <c r="E69" s="98">
        <v>10321</v>
      </c>
      <c r="F69" s="98">
        <v>4866</v>
      </c>
      <c r="G69" s="98">
        <v>5455</v>
      </c>
      <c r="H69" s="99">
        <v>98288712.289999992</v>
      </c>
      <c r="I69" s="33"/>
      <c r="J69" s="34">
        <f t="shared" si="0"/>
        <v>0</v>
      </c>
      <c r="K69" s="35">
        <f t="shared" si="1"/>
        <v>10321</v>
      </c>
      <c r="L69" s="36">
        <f>SUM(H70:H72)</f>
        <v>98288712.289999992</v>
      </c>
      <c r="M69" s="37">
        <f t="shared" si="2"/>
        <v>0</v>
      </c>
      <c r="T69" s="84"/>
      <c r="U69" s="84"/>
      <c r="V69" s="84"/>
      <c r="W69" s="85"/>
    </row>
    <row r="70" spans="1:23" ht="16.149999999999999" customHeight="1">
      <c r="A70" s="32"/>
      <c r="B70" s="32"/>
      <c r="C70" s="105">
        <v>1</v>
      </c>
      <c r="D70" s="101" t="s">
        <v>78</v>
      </c>
      <c r="E70" s="102">
        <v>1556</v>
      </c>
      <c r="F70" s="102">
        <v>696</v>
      </c>
      <c r="G70" s="102">
        <v>860</v>
      </c>
      <c r="H70" s="103">
        <v>14295863.310000001</v>
      </c>
      <c r="I70" s="38"/>
      <c r="J70" s="34">
        <f t="shared" si="0"/>
        <v>0</v>
      </c>
      <c r="K70" s="35">
        <f t="shared" si="1"/>
        <v>1556</v>
      </c>
      <c r="M70" s="37"/>
      <c r="T70" s="86"/>
      <c r="U70" s="86"/>
      <c r="V70" s="86"/>
      <c r="W70" s="87"/>
    </row>
    <row r="71" spans="1:23" ht="16.149999999999999" customHeight="1">
      <c r="A71" s="32"/>
      <c r="B71" s="32"/>
      <c r="C71" s="105">
        <v>20</v>
      </c>
      <c r="D71" s="101" t="s">
        <v>79</v>
      </c>
      <c r="E71" s="102">
        <v>3661</v>
      </c>
      <c r="F71" s="102">
        <v>1729</v>
      </c>
      <c r="G71" s="102">
        <v>1932</v>
      </c>
      <c r="H71" s="103">
        <v>34712627.759999998</v>
      </c>
      <c r="I71" s="38"/>
      <c r="J71" s="34">
        <f t="shared" si="0"/>
        <v>0</v>
      </c>
      <c r="K71" s="35">
        <f t="shared" si="1"/>
        <v>3661</v>
      </c>
      <c r="M71" s="37"/>
      <c r="T71" s="86"/>
      <c r="U71" s="86"/>
      <c r="V71" s="86"/>
      <c r="W71" s="87"/>
    </row>
    <row r="72" spans="1:23" ht="16.149999999999999" customHeight="1">
      <c r="A72" s="32"/>
      <c r="B72" s="32"/>
      <c r="C72" s="105">
        <v>48</v>
      </c>
      <c r="D72" s="101" t="s">
        <v>80</v>
      </c>
      <c r="E72" s="102">
        <v>5104</v>
      </c>
      <c r="F72" s="102">
        <v>2441</v>
      </c>
      <c r="G72" s="102">
        <v>2663</v>
      </c>
      <c r="H72" s="103">
        <v>49280221.219999999</v>
      </c>
      <c r="I72" s="38"/>
      <c r="J72" s="34">
        <f t="shared" si="0"/>
        <v>0</v>
      </c>
      <c r="K72" s="35">
        <f t="shared" si="1"/>
        <v>5104</v>
      </c>
      <c r="M72" s="37"/>
      <c r="N72" s="40"/>
      <c r="T72" s="86"/>
      <c r="U72" s="86"/>
      <c r="V72" s="86"/>
      <c r="W72" s="87"/>
    </row>
    <row r="73" spans="1:23" s="23" customFormat="1" ht="16.149999999999999" customHeight="1">
      <c r="A73" s="32"/>
      <c r="B73" s="32"/>
      <c r="C73" s="104">
        <v>51</v>
      </c>
      <c r="D73" s="97" t="s">
        <v>60</v>
      </c>
      <c r="E73" s="98">
        <v>293</v>
      </c>
      <c r="F73" s="98">
        <v>143</v>
      </c>
      <c r="G73" s="98">
        <v>150</v>
      </c>
      <c r="H73" s="99">
        <v>2326139.62</v>
      </c>
      <c r="I73" s="33"/>
      <c r="J73" s="34">
        <f t="shared" si="0"/>
        <v>0</v>
      </c>
      <c r="K73" s="35">
        <f t="shared" si="1"/>
        <v>293</v>
      </c>
      <c r="L73" s="36">
        <f>SUM(H73)</f>
        <v>2326139.62</v>
      </c>
      <c r="M73" s="37">
        <f t="shared" si="2"/>
        <v>0</v>
      </c>
      <c r="T73" s="84"/>
      <c r="U73" s="84"/>
      <c r="V73" s="84"/>
      <c r="W73" s="85"/>
    </row>
    <row r="74" spans="1:23" s="23" customFormat="1" ht="16.149999999999999" customHeight="1">
      <c r="A74" s="32"/>
      <c r="B74" s="32"/>
      <c r="C74" s="104">
        <v>52</v>
      </c>
      <c r="D74" s="97" t="s">
        <v>61</v>
      </c>
      <c r="E74" s="98">
        <v>411</v>
      </c>
      <c r="F74" s="98">
        <v>186</v>
      </c>
      <c r="G74" s="98">
        <v>225</v>
      </c>
      <c r="H74" s="99">
        <v>2770673.96</v>
      </c>
      <c r="I74" s="33"/>
      <c r="J74" s="34">
        <f t="shared" si="0"/>
        <v>0</v>
      </c>
      <c r="K74" s="35">
        <f t="shared" si="1"/>
        <v>411</v>
      </c>
      <c r="L74" s="36">
        <f>SUM(H74)</f>
        <v>2770673.96</v>
      </c>
      <c r="M74" s="37">
        <f t="shared" si="2"/>
        <v>0</v>
      </c>
      <c r="T74" s="84"/>
      <c r="U74" s="84"/>
      <c r="V74" s="84"/>
      <c r="W74" s="85"/>
    </row>
    <row r="75" spans="1:23" ht="18.600000000000001" customHeight="1">
      <c r="A75" s="32"/>
      <c r="B75" s="32"/>
      <c r="C75" s="107"/>
      <c r="D75" s="107" t="s">
        <v>8</v>
      </c>
      <c r="E75" s="108">
        <f>E74+E73+E69+E65+E64+E63+E62+E61+E56+E53+E48+E42+E32+E31+E28+E27+E26+E22+E13</f>
        <v>238430</v>
      </c>
      <c r="F75" s="108">
        <f t="shared" ref="F75:H75" si="3">F74+F73+F69+F65+F64+F63+F62+F61+F56+F53+F48+F42+F32+F31+F28+F27+F26+F22+F13</f>
        <v>110551</v>
      </c>
      <c r="G75" s="108">
        <f t="shared" si="3"/>
        <v>127879</v>
      </c>
      <c r="H75" s="108">
        <f t="shared" si="3"/>
        <v>1862214149.0899997</v>
      </c>
      <c r="I75" s="33"/>
      <c r="J75" s="34">
        <f t="shared" si="0"/>
        <v>0</v>
      </c>
      <c r="K75" s="35">
        <f t="shared" si="1"/>
        <v>238430</v>
      </c>
      <c r="L75" s="40">
        <f>SUM(L13:L74)</f>
        <v>1862214149.0900004</v>
      </c>
      <c r="M75" s="37">
        <f t="shared" si="2"/>
        <v>0</v>
      </c>
      <c r="T75" s="84"/>
      <c r="U75" s="84"/>
      <c r="V75" s="84"/>
      <c r="W75" s="85"/>
    </row>
    <row r="76" spans="1:23" ht="19.7" customHeight="1">
      <c r="A76" s="32"/>
      <c r="B76" s="32"/>
      <c r="C76" s="109" t="s">
        <v>96</v>
      </c>
      <c r="D76" s="110"/>
      <c r="E76" s="110"/>
      <c r="F76" s="110"/>
      <c r="G76" s="111"/>
      <c r="H76" s="111"/>
      <c r="I76" s="41"/>
      <c r="J76" s="42"/>
    </row>
    <row r="77" spans="1:23" ht="19.7" customHeight="1">
      <c r="C77" s="11" t="s">
        <v>94</v>
      </c>
      <c r="D77" s="134"/>
      <c r="E77" s="134"/>
      <c r="F77" s="134"/>
      <c r="G77" s="134"/>
      <c r="H77" s="134"/>
      <c r="I77" s="43"/>
      <c r="J77" s="44"/>
    </row>
    <row r="78" spans="1:23" ht="19.7" customHeight="1">
      <c r="C78" s="134"/>
      <c r="D78" s="134"/>
      <c r="E78" s="134"/>
      <c r="F78" s="134"/>
      <c r="G78" s="134"/>
      <c r="H78" s="134"/>
      <c r="I78" s="43"/>
      <c r="J78" s="44"/>
    </row>
    <row r="79" spans="1:23">
      <c r="E79" s="45"/>
      <c r="F79" s="45"/>
      <c r="G79" s="46"/>
      <c r="H79" s="46"/>
      <c r="I79" s="46"/>
    </row>
    <row r="80" spans="1:23" hidden="1"/>
    <row r="81" spans="5:10" hidden="1">
      <c r="E81" s="47">
        <f t="shared" ref="E81:H81" si="4">E74+E73+E69+E65+E64+E63+E62+E61+E56+E53+E48+E42+E32+E31+E28+E27+E26+E22+E13</f>
        <v>238430</v>
      </c>
      <c r="F81" s="47">
        <f t="shared" si="4"/>
        <v>110551</v>
      </c>
      <c r="G81" s="47">
        <f t="shared" si="4"/>
        <v>127879</v>
      </c>
      <c r="H81" s="47">
        <f t="shared" si="4"/>
        <v>1862214149.0899997</v>
      </c>
      <c r="I81" s="47"/>
      <c r="J81" s="42"/>
    </row>
    <row r="82" spans="5:10" hidden="1">
      <c r="G82" s="48"/>
      <c r="H82" s="48"/>
      <c r="I82" s="48"/>
    </row>
    <row r="83" spans="5:10" hidden="1"/>
  </sheetData>
  <autoFilter ref="D11:D77" xr:uid="{00000000-0001-0000-0300-000000000000}"/>
  <mergeCells count="9">
    <mergeCell ref="C11:C12"/>
    <mergeCell ref="D6:H6"/>
    <mergeCell ref="D7:H7"/>
    <mergeCell ref="E10:G10"/>
    <mergeCell ref="E11:E12"/>
    <mergeCell ref="F11:F12"/>
    <mergeCell ref="G11:G12"/>
    <mergeCell ref="H11:H12"/>
    <mergeCell ref="D11:D12"/>
  </mergeCells>
  <conditionalFormatting sqref="E81:J81">
    <cfRule type="cellIs" dxfId="1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15" activePane="bottomLeft" state="frozen"/>
      <selection activeCell="C25" sqref="C25"/>
      <selection pane="bottomLeft" activeCell="U32" sqref="U32"/>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54" t="s">
        <v>4</v>
      </c>
      <c r="B1" s="154"/>
      <c r="C1" s="154"/>
      <c r="D1" s="154"/>
      <c r="E1" s="154"/>
      <c r="F1" s="154"/>
      <c r="G1" s="154"/>
      <c r="H1" s="154"/>
      <c r="I1" s="154"/>
      <c r="J1" s="154"/>
      <c r="K1" s="154"/>
      <c r="L1" s="154"/>
      <c r="M1" s="154"/>
      <c r="N1" s="154"/>
      <c r="O1" s="154"/>
      <c r="P1" s="154"/>
    </row>
    <row r="2" spans="1:16" ht="20.100000000000001" customHeight="1">
      <c r="A2" s="156" t="s">
        <v>109</v>
      </c>
      <c r="B2" s="156"/>
      <c r="C2" s="156"/>
      <c r="D2" s="156"/>
      <c r="E2" s="156"/>
      <c r="F2" s="156"/>
      <c r="G2" s="156"/>
      <c r="H2" s="156"/>
      <c r="I2" s="156"/>
      <c r="J2" s="156"/>
      <c r="K2" s="156"/>
      <c r="L2" s="156"/>
      <c r="M2" s="156"/>
      <c r="N2" s="156"/>
      <c r="O2" s="156"/>
      <c r="P2" s="156"/>
    </row>
    <row r="3" spans="1:16" s="59" customFormat="1" ht="21.4" customHeight="1">
      <c r="A3" s="156" t="s">
        <v>95</v>
      </c>
      <c r="B3" s="156"/>
      <c r="C3" s="156"/>
      <c r="D3" s="156"/>
      <c r="E3" s="156"/>
      <c r="F3" s="156"/>
      <c r="G3" s="156"/>
      <c r="H3" s="156"/>
      <c r="I3" s="156"/>
      <c r="J3" s="156"/>
      <c r="K3" s="156"/>
      <c r="L3" s="156"/>
      <c r="M3" s="156"/>
      <c r="N3" s="156"/>
      <c r="O3" s="156"/>
      <c r="P3" s="156"/>
    </row>
    <row r="4" spans="1:16" ht="23.25" customHeight="1">
      <c r="A4" s="60"/>
      <c r="B4" s="61"/>
      <c r="C4" s="156"/>
      <c r="D4" s="156"/>
      <c r="E4" s="156"/>
      <c r="F4" s="156"/>
      <c r="G4" s="157"/>
    </row>
    <row r="5" spans="1:16" ht="15" customHeight="1">
      <c r="I5" s="62"/>
      <c r="J5" s="62"/>
    </row>
    <row r="6" spans="1:16" ht="20.25" customHeight="1">
      <c r="I6" s="63"/>
      <c r="J6" s="64"/>
      <c r="K6" s="65"/>
      <c r="L6" s="65"/>
    </row>
    <row r="7" spans="1:16" ht="20.25" customHeight="1">
      <c r="A7" s="95" t="str">
        <f>'Totales y gasto'!$D$13</f>
        <v>ANDALUCIA</v>
      </c>
      <c r="B7" s="45">
        <f>'Totales y gasto'!$E$13</f>
        <v>44577</v>
      </c>
      <c r="I7" s="66"/>
      <c r="J7" s="67"/>
      <c r="K7" s="67"/>
      <c r="L7" s="67"/>
    </row>
    <row r="8" spans="1:16" ht="20.25" customHeight="1">
      <c r="A8" s="95" t="str">
        <f>'Totales y gasto'!$D$22</f>
        <v>ARAGÓN</v>
      </c>
      <c r="B8" s="45">
        <f>'Totales y gasto'!$E$22</f>
        <v>7177</v>
      </c>
      <c r="I8" s="66"/>
      <c r="J8" s="67"/>
      <c r="K8" s="67"/>
      <c r="L8" s="67"/>
    </row>
    <row r="9" spans="1:16" ht="20.25" customHeight="1">
      <c r="A9" s="95" t="str">
        <f>'Totales y gasto'!$D$26</f>
        <v>ASTURIAS</v>
      </c>
      <c r="B9" s="45">
        <f>'Totales y gasto'!$E$26</f>
        <v>3347</v>
      </c>
      <c r="I9" s="66"/>
      <c r="J9" s="67"/>
      <c r="K9" s="67"/>
      <c r="L9" s="67"/>
    </row>
    <row r="10" spans="1:16" ht="20.25" customHeight="1">
      <c r="A10" s="95" t="str">
        <f>'Totales y gasto'!$D$27</f>
        <v>ILLES BALEARS</v>
      </c>
      <c r="B10" s="45">
        <f>'Totales y gasto'!$E$27</f>
        <v>6442</v>
      </c>
      <c r="I10" s="66"/>
      <c r="J10" s="67"/>
      <c r="K10" s="67"/>
      <c r="L10" s="67"/>
    </row>
    <row r="11" spans="1:16" ht="20.25" customHeight="1">
      <c r="A11" s="95" t="str">
        <f>'Totales y gasto'!$D$28</f>
        <v>CANARIAS</v>
      </c>
      <c r="B11" s="45">
        <f>'Totales y gasto'!$E$28</f>
        <v>8399</v>
      </c>
      <c r="I11" s="66"/>
      <c r="J11" s="67"/>
      <c r="K11" s="67"/>
      <c r="L11" s="67"/>
    </row>
    <row r="12" spans="1:16" ht="20.25" customHeight="1">
      <c r="A12" s="95" t="str">
        <f>'Totales y gasto'!$D$31</f>
        <v>CANTABRIA</v>
      </c>
      <c r="B12" s="45">
        <f>'Totales y gasto'!$E$31</f>
        <v>2266</v>
      </c>
      <c r="I12" s="66"/>
      <c r="J12" s="67"/>
      <c r="K12" s="67"/>
      <c r="L12" s="67"/>
    </row>
    <row r="13" spans="1:16" ht="20.25" customHeight="1">
      <c r="A13" s="95" t="str">
        <f>'Totales y gasto'!$D$32</f>
        <v>CASTILLA Y LEÓN</v>
      </c>
      <c r="B13" s="45">
        <f>'Totales y gasto'!$E$32</f>
        <v>9526</v>
      </c>
      <c r="I13" s="66"/>
      <c r="J13" s="67"/>
      <c r="K13" s="67"/>
      <c r="L13" s="67"/>
    </row>
    <row r="14" spans="1:16" ht="20.25" customHeight="1">
      <c r="A14" s="95" t="str">
        <f>'Totales y gasto'!$D$42</f>
        <v>CASTILLA LA MANCHA</v>
      </c>
      <c r="B14" s="45">
        <f>'Totales y gasto'!$E$42</f>
        <v>10357</v>
      </c>
      <c r="I14" s="66"/>
      <c r="J14" s="67"/>
      <c r="K14" s="67"/>
      <c r="L14" s="67"/>
    </row>
    <row r="15" spans="1:16" ht="20.25" customHeight="1">
      <c r="A15" s="95" t="str">
        <f>'Totales y gasto'!$D$48</f>
        <v>CATALUÑA</v>
      </c>
      <c r="B15" s="45">
        <f>'Totales y gasto'!$E$48</f>
        <v>42023</v>
      </c>
      <c r="I15" s="66"/>
      <c r="J15" s="67"/>
      <c r="K15" s="67"/>
      <c r="L15" s="67"/>
    </row>
    <row r="16" spans="1:16" ht="20.25" customHeight="1">
      <c r="A16" s="95" t="str">
        <f>'Totales y gasto'!$D$53</f>
        <v>EXTREMADURA</v>
      </c>
      <c r="B16" s="45">
        <f>'Totales y gasto'!$E$53</f>
        <v>4960</v>
      </c>
      <c r="I16" s="66"/>
      <c r="J16" s="67"/>
      <c r="K16" s="67"/>
      <c r="L16" s="67"/>
    </row>
    <row r="17" spans="1:12" ht="20.25" customHeight="1">
      <c r="A17" s="95" t="str">
        <f>'Totales y gasto'!$D$56</f>
        <v>GALICIA</v>
      </c>
      <c r="B17" s="45">
        <f>'Totales y gasto'!$E$56</f>
        <v>10240</v>
      </c>
      <c r="I17" s="66"/>
      <c r="J17" s="67"/>
      <c r="K17" s="67"/>
      <c r="L17" s="67"/>
    </row>
    <row r="18" spans="1:12" ht="20.25" customHeight="1">
      <c r="A18" s="95" t="str">
        <f>'Totales y gasto'!$D$61</f>
        <v>MADRID</v>
      </c>
      <c r="B18" s="45">
        <f>'Totales y gasto'!$E$61</f>
        <v>39982</v>
      </c>
      <c r="I18" s="66"/>
      <c r="J18" s="67"/>
      <c r="K18" s="67"/>
      <c r="L18" s="67"/>
    </row>
    <row r="19" spans="1:12" ht="20.25" customHeight="1">
      <c r="A19" s="95" t="str">
        <f>'Totales y gasto'!$D$62</f>
        <v>MURCIA</v>
      </c>
      <c r="B19" s="45">
        <f>'Totales y gasto'!$E$62</f>
        <v>9126</v>
      </c>
      <c r="I19" s="66"/>
      <c r="J19" s="67"/>
      <c r="K19" s="67"/>
      <c r="L19" s="67"/>
    </row>
    <row r="20" spans="1:12" ht="20.25" customHeight="1">
      <c r="A20" s="95" t="str">
        <f>'Totales y gasto'!$D$63</f>
        <v>NAVARRA</v>
      </c>
      <c r="B20" s="45">
        <f>'Totales y gasto'!$E$63</f>
        <v>3398</v>
      </c>
      <c r="I20" s="66"/>
      <c r="J20" s="67"/>
      <c r="K20" s="67"/>
      <c r="L20" s="67"/>
    </row>
    <row r="21" spans="1:12" ht="20.25" customHeight="1">
      <c r="A21" s="95" t="str">
        <f>'Totales y gasto'!$D$64</f>
        <v>LA RIOJA</v>
      </c>
      <c r="B21" s="45">
        <f>'Totales y gasto'!$E$64</f>
        <v>1591</v>
      </c>
      <c r="I21" s="66"/>
      <c r="J21" s="67"/>
      <c r="K21" s="67"/>
      <c r="L21" s="67"/>
    </row>
    <row r="22" spans="1:12" ht="20.25" customHeight="1">
      <c r="A22" s="95" t="str">
        <f>'Totales y gasto'!$D$65</f>
        <v>COM. VALENCIANA</v>
      </c>
      <c r="B22" s="45">
        <f>'Totales y gasto'!$E$65</f>
        <v>23994</v>
      </c>
      <c r="I22" s="66"/>
      <c r="J22" s="67"/>
      <c r="K22" s="67"/>
      <c r="L22" s="67"/>
    </row>
    <row r="23" spans="1:12" ht="20.25" customHeight="1">
      <c r="A23" s="95" t="str">
        <f>'Totales y gasto'!$D$69</f>
        <v>PAÍS VASCO</v>
      </c>
      <c r="B23" s="45">
        <f>'Totales y gasto'!$E$69</f>
        <v>10321</v>
      </c>
      <c r="I23" s="66"/>
      <c r="J23" s="67"/>
      <c r="K23" s="67"/>
      <c r="L23" s="67"/>
    </row>
    <row r="24" spans="1:12" ht="20.25" customHeight="1">
      <c r="A24" s="95" t="str">
        <f>'Totales y gasto'!$D$73</f>
        <v>CEUTA</v>
      </c>
      <c r="B24" s="45">
        <f>'Totales y gasto'!$E$73</f>
        <v>293</v>
      </c>
      <c r="I24" s="66"/>
      <c r="J24" s="67"/>
      <c r="K24" s="67"/>
      <c r="L24" s="67"/>
    </row>
    <row r="25" spans="1:12" ht="20.25" customHeight="1">
      <c r="A25" s="95" t="str">
        <f>'Totales y gasto'!$D$74</f>
        <v>MELILLA</v>
      </c>
      <c r="B25" s="45">
        <f>'Totales y gasto'!$E$74</f>
        <v>411</v>
      </c>
      <c r="I25" s="66"/>
      <c r="J25" s="67"/>
      <c r="K25" s="67"/>
      <c r="L25" s="67"/>
    </row>
    <row r="26" spans="1:12" ht="20.25" customHeight="1">
      <c r="I26" s="68"/>
      <c r="J26" s="69"/>
      <c r="K26" s="69"/>
      <c r="L26" s="69"/>
    </row>
    <row r="27" spans="1:12" ht="20.25" customHeight="1">
      <c r="B27" s="45">
        <f>'Totales y gasto'!$E$75</f>
        <v>238430</v>
      </c>
    </row>
    <row r="28" spans="1:12" ht="20.25" customHeight="1">
      <c r="J28" s="57"/>
      <c r="K28" s="57"/>
      <c r="L28" s="57"/>
    </row>
    <row r="29" spans="1:12" ht="20.25" customHeight="1"/>
    <row r="30" spans="1:12" ht="20.25" customHeight="1"/>
    <row r="31" spans="1:12" ht="20.25" customHeight="1"/>
    <row r="32" spans="1:12" ht="20.25" customHeight="1"/>
    <row r="33" spans="1:16" ht="20.25" customHeight="1"/>
    <row r="36" spans="1:16" s="12" customFormat="1" ht="21.75" customHeight="1">
      <c r="B36" s="70" t="s">
        <v>8</v>
      </c>
      <c r="C36" s="71">
        <f>B27</f>
        <v>238430</v>
      </c>
      <c r="D36" s="11"/>
      <c r="F36" s="11"/>
    </row>
    <row r="37" spans="1:16" ht="19.7" customHeight="1">
      <c r="D37" s="41"/>
      <c r="E37" s="41"/>
      <c r="F37" s="41"/>
      <c r="G37" s="42"/>
    </row>
    <row r="38" spans="1:16" s="59" customFormat="1" ht="19.7" customHeight="1">
      <c r="A38" s="14" t="s">
        <v>96</v>
      </c>
      <c r="B38" s="14"/>
      <c r="C38" s="14"/>
      <c r="D38" s="72"/>
      <c r="E38" s="72"/>
      <c r="F38" s="72"/>
      <c r="G38" s="73"/>
    </row>
    <row r="39" spans="1:16" s="59" customFormat="1" ht="19.7" customHeight="1">
      <c r="A39" s="162"/>
      <c r="B39" s="162"/>
      <c r="C39" s="162"/>
      <c r="D39" s="162"/>
      <c r="E39" s="162"/>
      <c r="F39" s="162"/>
      <c r="G39" s="162"/>
      <c r="H39" s="162"/>
      <c r="I39" s="162"/>
      <c r="J39" s="162"/>
      <c r="K39" s="162"/>
      <c r="L39" s="162"/>
      <c r="M39" s="162"/>
      <c r="N39" s="162"/>
      <c r="O39" s="162"/>
      <c r="P39" s="162"/>
    </row>
    <row r="40" spans="1:16" s="59" customFormat="1" ht="19.7" customHeight="1">
      <c r="A40" s="162"/>
      <c r="B40" s="162"/>
      <c r="C40" s="162"/>
      <c r="D40" s="162"/>
      <c r="E40" s="162"/>
      <c r="F40" s="162"/>
      <c r="G40" s="162"/>
      <c r="H40" s="162"/>
      <c r="I40" s="162"/>
      <c r="J40" s="162"/>
      <c r="K40" s="162"/>
      <c r="L40" s="162"/>
      <c r="M40" s="162"/>
      <c r="N40" s="162"/>
      <c r="O40" s="162"/>
      <c r="P40" s="162"/>
    </row>
    <row r="41" spans="1:16" s="59" customFormat="1" ht="15">
      <c r="A41" s="14"/>
      <c r="B41" s="14"/>
      <c r="C41" s="14"/>
      <c r="D41" s="14"/>
      <c r="E41" s="14"/>
      <c r="F41" s="14"/>
      <c r="G41" s="14"/>
    </row>
    <row r="42" spans="1:16" ht="19.7" customHeight="1">
      <c r="A42" s="163"/>
      <c r="B42" s="163"/>
      <c r="C42" s="163"/>
      <c r="D42" s="163"/>
      <c r="E42" s="163"/>
      <c r="F42" s="163"/>
      <c r="G42" s="44"/>
    </row>
    <row r="43" spans="1:16" ht="19.7" customHeight="1">
      <c r="A43" s="163"/>
      <c r="B43" s="163"/>
      <c r="C43" s="163"/>
      <c r="D43" s="163"/>
      <c r="E43" s="163"/>
      <c r="F43" s="163"/>
      <c r="G43" s="44"/>
    </row>
    <row r="159" spans="3:3" ht="42">
      <c r="C159" s="74"/>
    </row>
  </sheetData>
  <mergeCells count="6">
    <mergeCell ref="A1:P1"/>
    <mergeCell ref="A2:P2"/>
    <mergeCell ref="A3:P3"/>
    <mergeCell ref="A39:P40"/>
    <mergeCell ref="A42:F43"/>
    <mergeCell ref="C4:G4"/>
  </mergeCells>
  <conditionalFormatting sqref="J28:L28">
    <cfRule type="cellIs" dxfId="1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P89"/>
  <sheetViews>
    <sheetView showGridLines="0" showRowColHeaders="0" topLeftCell="B4" zoomScaleNormal="100" workbookViewId="0">
      <pane xSplit="3" ySplit="6" topLeftCell="E110" activePane="bottomRight" state="frozen"/>
      <selection activeCell="B4" sqref="B4"/>
      <selection pane="topRight" activeCell="E4" sqref="E4"/>
      <selection pane="bottomLeft" activeCell="B10" sqref="B10"/>
      <selection pane="bottomRight" activeCell="F26" sqref="F26"/>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0.85546875" style="11" customWidth="1"/>
    <col min="5" max="10" width="13.7109375" style="11" customWidth="1"/>
    <col min="11" max="11" width="2" style="11" customWidth="1"/>
    <col min="12" max="17" width="13.7109375" style="11" customWidth="1"/>
    <col min="18" max="18" width="2" style="11" customWidth="1"/>
    <col min="19" max="24" width="13.7109375" style="11" customWidth="1"/>
    <col min="25" max="25" width="2" style="11" customWidth="1"/>
    <col min="26" max="31" width="13.7109375" style="11" customWidth="1"/>
    <col min="32" max="32" width="14" style="11" customWidth="1"/>
    <col min="33" max="34" width="11.42578125" style="11"/>
    <col min="35" max="35" width="11.42578125" style="11" customWidth="1"/>
    <col min="36" max="16384" width="11.42578125" style="11"/>
  </cols>
  <sheetData>
    <row r="1" spans="1:42" ht="15.75" hidden="1" customHeight="1"/>
    <row r="2" spans="1:42" ht="15.75" hidden="1" customHeight="1"/>
    <row r="3" spans="1:42" hidden="1"/>
    <row r="4" spans="1:42" s="49" customFormat="1" ht="18.95" customHeight="1">
      <c r="C4" s="170" t="s">
        <v>97</v>
      </c>
      <c r="D4" s="170"/>
      <c r="E4" s="170"/>
      <c r="F4" s="170"/>
      <c r="G4" s="170"/>
      <c r="H4" s="170"/>
      <c r="I4" s="170"/>
      <c r="J4" s="170"/>
      <c r="K4" s="50"/>
      <c r="L4" s="50"/>
      <c r="M4" s="50"/>
      <c r="N4" s="50"/>
      <c r="O4" s="50"/>
      <c r="P4" s="50"/>
      <c r="Q4" s="50"/>
      <c r="R4" s="50"/>
      <c r="S4" s="50"/>
      <c r="T4" s="50"/>
      <c r="U4" s="50"/>
      <c r="V4" s="50"/>
      <c r="W4" s="50"/>
      <c r="X4" s="50"/>
      <c r="Y4" s="50"/>
      <c r="Z4" s="50"/>
      <c r="AA4" s="50"/>
      <c r="AB4" s="50"/>
      <c r="AC4" s="50"/>
      <c r="AD4" s="50"/>
      <c r="AE4" s="50"/>
    </row>
    <row r="5" spans="1:42" s="49" customFormat="1" ht="19.7" customHeight="1">
      <c r="C5" s="171" t="s">
        <v>104</v>
      </c>
      <c r="D5" s="171"/>
      <c r="E5" s="171"/>
      <c r="F5" s="171"/>
      <c r="G5" s="171"/>
      <c r="H5" s="171"/>
      <c r="I5" s="171"/>
      <c r="J5" s="171"/>
      <c r="K5" s="51"/>
      <c r="L5" s="51"/>
      <c r="M5" s="51"/>
      <c r="N5" s="51"/>
      <c r="O5" s="51"/>
      <c r="P5" s="51"/>
      <c r="Q5" s="51"/>
      <c r="R5" s="51"/>
      <c r="S5" s="51"/>
      <c r="T5" s="51"/>
      <c r="U5" s="51"/>
      <c r="V5" s="51"/>
      <c r="W5" s="51"/>
      <c r="X5" s="51"/>
      <c r="Y5" s="51"/>
      <c r="Z5" s="51"/>
      <c r="AA5" s="51"/>
      <c r="AB5" s="51"/>
      <c r="AC5" s="51"/>
      <c r="AD5" s="51"/>
      <c r="AE5" s="51"/>
    </row>
    <row r="6" spans="1:42" s="49" customFormat="1" ht="19.7" customHeight="1">
      <c r="C6" s="136" t="s">
        <v>111</v>
      </c>
      <c r="D6" s="133"/>
      <c r="E6" s="133"/>
      <c r="F6" s="133"/>
      <c r="G6" s="133"/>
      <c r="H6" s="133"/>
      <c r="I6" s="133"/>
      <c r="J6" s="133"/>
      <c r="K6" s="51"/>
      <c r="L6" s="133"/>
      <c r="M6" s="133"/>
      <c r="N6" s="133"/>
      <c r="O6" s="133"/>
      <c r="P6" s="133"/>
      <c r="Q6" s="133"/>
      <c r="R6" s="51"/>
      <c r="S6" s="133"/>
      <c r="T6" s="133"/>
      <c r="U6" s="133"/>
      <c r="V6" s="133"/>
      <c r="W6" s="133"/>
      <c r="X6" s="133"/>
      <c r="Y6" s="51"/>
      <c r="Z6" s="133"/>
      <c r="AA6" s="133"/>
      <c r="AB6" s="133"/>
      <c r="AC6" s="133"/>
      <c r="AD6" s="133"/>
      <c r="AE6" s="133"/>
    </row>
    <row r="7" spans="1:42" s="135" customFormat="1" ht="30.75" customHeight="1">
      <c r="C7" s="172" t="s">
        <v>103</v>
      </c>
      <c r="D7" s="172"/>
      <c r="E7" s="172"/>
      <c r="F7" s="172"/>
      <c r="G7" s="172"/>
      <c r="H7" s="172"/>
      <c r="I7" s="172"/>
      <c r="J7" s="172"/>
      <c r="K7" s="50"/>
      <c r="L7" s="164" t="s">
        <v>107</v>
      </c>
      <c r="M7" s="164"/>
      <c r="N7" s="164"/>
      <c r="O7" s="164"/>
      <c r="P7" s="164"/>
      <c r="Q7" s="164"/>
      <c r="R7" s="50"/>
      <c r="S7" s="164" t="s">
        <v>106</v>
      </c>
      <c r="T7" s="164"/>
      <c r="U7" s="164"/>
      <c r="V7" s="164"/>
      <c r="W7" s="164"/>
      <c r="X7" s="164"/>
      <c r="Y7" s="50"/>
      <c r="Z7" s="164" t="s">
        <v>115</v>
      </c>
      <c r="AA7" s="164"/>
      <c r="AB7" s="164"/>
      <c r="AC7" s="164"/>
      <c r="AD7" s="164"/>
      <c r="AE7" s="164"/>
    </row>
    <row r="8" spans="1:42" s="23" customFormat="1" ht="46.5" customHeight="1">
      <c r="C8" s="174" t="s">
        <v>67</v>
      </c>
      <c r="D8" s="177" t="s">
        <v>71</v>
      </c>
      <c r="E8" s="165" t="s">
        <v>99</v>
      </c>
      <c r="F8" s="166"/>
      <c r="G8" s="167" t="s">
        <v>100</v>
      </c>
      <c r="H8" s="168"/>
      <c r="I8" s="161" t="s">
        <v>102</v>
      </c>
      <c r="J8" s="169"/>
      <c r="L8" s="165" t="s">
        <v>99</v>
      </c>
      <c r="M8" s="166"/>
      <c r="N8" s="167" t="s">
        <v>100</v>
      </c>
      <c r="O8" s="168"/>
      <c r="P8" s="161" t="s">
        <v>102</v>
      </c>
      <c r="Q8" s="169"/>
      <c r="S8" s="165" t="s">
        <v>99</v>
      </c>
      <c r="T8" s="166"/>
      <c r="U8" s="167" t="s">
        <v>100</v>
      </c>
      <c r="V8" s="168"/>
      <c r="W8" s="161" t="s">
        <v>102</v>
      </c>
      <c r="X8" s="169"/>
      <c r="Z8" s="165" t="s">
        <v>99</v>
      </c>
      <c r="AA8" s="166"/>
      <c r="AB8" s="167" t="s">
        <v>100</v>
      </c>
      <c r="AC8" s="168"/>
      <c r="AD8" s="161" t="s">
        <v>102</v>
      </c>
      <c r="AE8" s="169"/>
    </row>
    <row r="9" spans="1:42" s="52" customFormat="1" ht="60" customHeight="1">
      <c r="C9" s="174"/>
      <c r="D9" s="178"/>
      <c r="E9" s="148" t="s">
        <v>98</v>
      </c>
      <c r="F9" s="148" t="s">
        <v>101</v>
      </c>
      <c r="G9" s="142" t="s">
        <v>98</v>
      </c>
      <c r="H9" s="142" t="s">
        <v>101</v>
      </c>
      <c r="I9" s="132" t="s">
        <v>98</v>
      </c>
      <c r="J9" s="132" t="s">
        <v>101</v>
      </c>
      <c r="L9" s="148" t="s">
        <v>98</v>
      </c>
      <c r="M9" s="148" t="s">
        <v>101</v>
      </c>
      <c r="N9" s="142" t="s">
        <v>98</v>
      </c>
      <c r="O9" s="142" t="s">
        <v>101</v>
      </c>
      <c r="P9" s="132" t="s">
        <v>98</v>
      </c>
      <c r="Q9" s="132" t="s">
        <v>101</v>
      </c>
      <c r="S9" s="148" t="s">
        <v>98</v>
      </c>
      <c r="T9" s="148" t="s">
        <v>101</v>
      </c>
      <c r="U9" s="142" t="s">
        <v>98</v>
      </c>
      <c r="V9" s="142" t="s">
        <v>101</v>
      </c>
      <c r="W9" s="132" t="s">
        <v>98</v>
      </c>
      <c r="X9" s="132" t="s">
        <v>101</v>
      </c>
      <c r="Z9" s="148" t="s">
        <v>98</v>
      </c>
      <c r="AA9" s="148" t="s">
        <v>101</v>
      </c>
      <c r="AB9" s="142" t="s">
        <v>98</v>
      </c>
      <c r="AC9" s="142" t="s">
        <v>101</v>
      </c>
      <c r="AD9" s="132" t="s">
        <v>98</v>
      </c>
      <c r="AE9" s="132" t="s">
        <v>101</v>
      </c>
    </row>
    <row r="10" spans="1:42" s="23" customFormat="1" ht="15.75" customHeight="1">
      <c r="A10" s="52"/>
      <c r="B10" s="52"/>
      <c r="C10" s="145"/>
      <c r="D10" s="146" t="s">
        <v>81</v>
      </c>
      <c r="E10" s="140">
        <v>41485</v>
      </c>
      <c r="F10" s="141">
        <v>110.74788477763047</v>
      </c>
      <c r="G10" s="143">
        <v>19612</v>
      </c>
      <c r="H10" s="144">
        <v>112.52885988170507</v>
      </c>
      <c r="I10" s="98">
        <v>21873</v>
      </c>
      <c r="J10" s="112">
        <v>109.15100809216842</v>
      </c>
      <c r="K10" s="35"/>
      <c r="L10" s="140">
        <v>19479</v>
      </c>
      <c r="M10" s="141">
        <v>112.54201961086298</v>
      </c>
      <c r="N10" s="143">
        <v>19442</v>
      </c>
      <c r="O10" s="144">
        <v>112.5424853410143</v>
      </c>
      <c r="P10" s="98">
        <v>37</v>
      </c>
      <c r="Q10" s="112">
        <v>112.29729729729729</v>
      </c>
      <c r="R10" s="35"/>
      <c r="S10" s="140">
        <v>22006</v>
      </c>
      <c r="T10" s="141">
        <v>109.15977460692538</v>
      </c>
      <c r="U10" s="143">
        <v>170</v>
      </c>
      <c r="V10" s="144">
        <v>110.97058823529412</v>
      </c>
      <c r="W10" s="98">
        <v>21836</v>
      </c>
      <c r="X10" s="112">
        <v>109.14567686389448</v>
      </c>
      <c r="Y10" s="35"/>
      <c r="Z10" s="140">
        <v>295</v>
      </c>
      <c r="AA10" s="141">
        <v>123.62711864406779</v>
      </c>
      <c r="AB10" s="143">
        <v>284</v>
      </c>
      <c r="AC10" s="144">
        <v>124.15140845070422</v>
      </c>
      <c r="AD10" s="98">
        <v>11</v>
      </c>
      <c r="AE10" s="112">
        <v>110.09090909090909</v>
      </c>
      <c r="AF10" s="53"/>
      <c r="AG10" s="53"/>
      <c r="AH10" s="53"/>
      <c r="AI10" s="53"/>
      <c r="AJ10" s="53"/>
      <c r="AK10" s="53"/>
      <c r="AL10" s="53"/>
      <c r="AM10" s="53"/>
      <c r="AN10" s="53"/>
    </row>
    <row r="11" spans="1:42" ht="15.75">
      <c r="A11" s="52"/>
      <c r="B11" s="52"/>
      <c r="C11" s="100">
        <v>4</v>
      </c>
      <c r="D11" s="113" t="s">
        <v>9</v>
      </c>
      <c r="E11" s="114">
        <v>4831</v>
      </c>
      <c r="F11" s="115">
        <v>110.52784102670255</v>
      </c>
      <c r="G11" s="114">
        <v>1954</v>
      </c>
      <c r="H11" s="115">
        <v>112.22006141248721</v>
      </c>
      <c r="I11" s="114">
        <v>2877</v>
      </c>
      <c r="J11" s="115">
        <v>109.37851929092805</v>
      </c>
      <c r="K11" s="45"/>
      <c r="L11" s="114">
        <v>1939</v>
      </c>
      <c r="M11" s="115">
        <v>112.23362558019598</v>
      </c>
      <c r="N11" s="114">
        <v>1937</v>
      </c>
      <c r="O11" s="115">
        <v>112.2338668043366</v>
      </c>
      <c r="P11" s="114">
        <v>2</v>
      </c>
      <c r="Q11" s="115">
        <v>112</v>
      </c>
      <c r="R11" s="45"/>
      <c r="S11" s="114">
        <v>2892</v>
      </c>
      <c r="T11" s="115">
        <v>109.384163208852</v>
      </c>
      <c r="U11" s="114">
        <v>17</v>
      </c>
      <c r="V11" s="115">
        <v>110.64705882352941</v>
      </c>
      <c r="W11" s="114">
        <v>2875</v>
      </c>
      <c r="X11" s="115">
        <v>109.37669565217391</v>
      </c>
      <c r="Y11" s="45"/>
      <c r="Z11" s="114">
        <v>17</v>
      </c>
      <c r="AA11" s="115">
        <v>120.94117647058823</v>
      </c>
      <c r="AB11" s="114">
        <v>17</v>
      </c>
      <c r="AC11" s="115">
        <v>120.94117647058823</v>
      </c>
      <c r="AD11" s="114">
        <v>0</v>
      </c>
      <c r="AE11" s="115" t="s">
        <v>108</v>
      </c>
      <c r="AF11" s="53"/>
      <c r="AG11" s="53"/>
      <c r="AH11" s="53"/>
      <c r="AI11" s="53"/>
      <c r="AJ11" s="53"/>
      <c r="AK11" s="53"/>
      <c r="AL11" s="53"/>
      <c r="AM11" s="53"/>
      <c r="AN11" s="53"/>
    </row>
    <row r="12" spans="1:42" ht="15.75">
      <c r="A12" s="52"/>
      <c r="B12" s="52"/>
      <c r="C12" s="100">
        <v>11</v>
      </c>
      <c r="D12" s="113" t="s">
        <v>10</v>
      </c>
      <c r="E12" s="114">
        <v>4820</v>
      </c>
      <c r="F12" s="115">
        <v>110.56514522821577</v>
      </c>
      <c r="G12" s="114">
        <v>2358</v>
      </c>
      <c r="H12" s="115">
        <v>112.31212892281594</v>
      </c>
      <c r="I12" s="114">
        <v>2462</v>
      </c>
      <c r="J12" s="115">
        <v>108.89195775792039</v>
      </c>
      <c r="K12" s="45"/>
      <c r="L12" s="114">
        <v>2345</v>
      </c>
      <c r="M12" s="115">
        <v>112.32281449893391</v>
      </c>
      <c r="N12" s="114">
        <v>2342</v>
      </c>
      <c r="O12" s="115">
        <v>112.32322801024765</v>
      </c>
      <c r="P12" s="114">
        <v>3</v>
      </c>
      <c r="Q12" s="115">
        <v>112</v>
      </c>
      <c r="R12" s="45"/>
      <c r="S12" s="114">
        <v>2475</v>
      </c>
      <c r="T12" s="115">
        <v>108.89979797979798</v>
      </c>
      <c r="U12" s="114">
        <v>16</v>
      </c>
      <c r="V12" s="115">
        <v>110.6875</v>
      </c>
      <c r="W12" s="114">
        <v>2459</v>
      </c>
      <c r="X12" s="115">
        <v>108.88816592110614</v>
      </c>
      <c r="Y12" s="45"/>
      <c r="Z12" s="114">
        <v>37</v>
      </c>
      <c r="AA12" s="115">
        <v>119.02702702702703</v>
      </c>
      <c r="AB12" s="114">
        <v>36</v>
      </c>
      <c r="AC12" s="115">
        <v>119.22222222222223</v>
      </c>
      <c r="AD12" s="114">
        <v>1</v>
      </c>
      <c r="AE12" s="115">
        <v>112</v>
      </c>
      <c r="AF12" s="53"/>
      <c r="AG12" s="53"/>
      <c r="AH12" s="53"/>
      <c r="AI12" s="53"/>
      <c r="AJ12" s="53"/>
      <c r="AK12" s="53"/>
      <c r="AL12" s="53"/>
      <c r="AM12" s="53"/>
      <c r="AN12" s="53"/>
    </row>
    <row r="13" spans="1:42" ht="15.75">
      <c r="A13" s="52"/>
      <c r="B13" s="52"/>
      <c r="C13" s="100">
        <v>14</v>
      </c>
      <c r="D13" s="113" t="s">
        <v>11</v>
      </c>
      <c r="E13" s="114">
        <v>3992</v>
      </c>
      <c r="F13" s="115">
        <v>110.94313627254509</v>
      </c>
      <c r="G13" s="114">
        <v>1929</v>
      </c>
      <c r="H13" s="115">
        <v>112.72835666148264</v>
      </c>
      <c r="I13" s="114">
        <v>2063</v>
      </c>
      <c r="J13" s="115">
        <v>109.27387300048473</v>
      </c>
      <c r="K13" s="45"/>
      <c r="L13" s="114">
        <v>1916</v>
      </c>
      <c r="M13" s="115">
        <v>112.73329853862212</v>
      </c>
      <c r="N13" s="114">
        <v>1914</v>
      </c>
      <c r="O13" s="115">
        <v>112.73406478578892</v>
      </c>
      <c r="P13" s="114">
        <v>2</v>
      </c>
      <c r="Q13" s="115">
        <v>112</v>
      </c>
      <c r="R13" s="45"/>
      <c r="S13" s="114">
        <v>2076</v>
      </c>
      <c r="T13" s="115">
        <v>109.29094412331406</v>
      </c>
      <c r="U13" s="114">
        <v>15</v>
      </c>
      <c r="V13" s="115">
        <v>112</v>
      </c>
      <c r="W13" s="114">
        <v>2061</v>
      </c>
      <c r="X13" s="115">
        <v>109.27122755943716</v>
      </c>
      <c r="Y13" s="45"/>
      <c r="Z13" s="114">
        <v>21</v>
      </c>
      <c r="AA13" s="115">
        <v>111.66666666666667</v>
      </c>
      <c r="AB13" s="114">
        <v>18</v>
      </c>
      <c r="AC13" s="115">
        <v>112</v>
      </c>
      <c r="AD13" s="114">
        <v>3</v>
      </c>
      <c r="AE13" s="115">
        <v>109.66666666666667</v>
      </c>
      <c r="AF13" s="53"/>
      <c r="AG13" s="53"/>
      <c r="AH13" s="53"/>
      <c r="AI13" s="53"/>
      <c r="AJ13" s="53"/>
      <c r="AK13" s="53"/>
      <c r="AL13" s="53"/>
      <c r="AM13" s="53"/>
      <c r="AN13" s="53"/>
      <c r="AO13" s="88"/>
      <c r="AP13" s="89"/>
    </row>
    <row r="14" spans="1:42" ht="15.75">
      <c r="A14" s="52"/>
      <c r="B14" s="52"/>
      <c r="C14" s="100">
        <v>18</v>
      </c>
      <c r="D14" s="113" t="s">
        <v>12</v>
      </c>
      <c r="E14" s="114">
        <v>4435</v>
      </c>
      <c r="F14" s="115">
        <v>110.42998872604284</v>
      </c>
      <c r="G14" s="114">
        <v>2122</v>
      </c>
      <c r="H14" s="115">
        <v>112.5951932139491</v>
      </c>
      <c r="I14" s="114">
        <v>2313</v>
      </c>
      <c r="J14" s="115">
        <v>108.44357976653697</v>
      </c>
      <c r="K14" s="45"/>
      <c r="L14" s="114">
        <v>2099</v>
      </c>
      <c r="M14" s="115">
        <v>112.61029061457837</v>
      </c>
      <c r="N14" s="114">
        <v>2099</v>
      </c>
      <c r="O14" s="115">
        <v>112.61029061457837</v>
      </c>
      <c r="P14" s="114">
        <v>0</v>
      </c>
      <c r="Q14" s="115" t="s">
        <v>108</v>
      </c>
      <c r="R14" s="45"/>
      <c r="S14" s="114">
        <v>2336</v>
      </c>
      <c r="T14" s="115">
        <v>108.4708904109589</v>
      </c>
      <c r="U14" s="114">
        <v>23</v>
      </c>
      <c r="V14" s="115">
        <v>111.21739130434783</v>
      </c>
      <c r="W14" s="114">
        <v>2313</v>
      </c>
      <c r="X14" s="115">
        <v>108.44357976653697</v>
      </c>
      <c r="Y14" s="45"/>
      <c r="Z14" s="114">
        <v>35</v>
      </c>
      <c r="AA14" s="115">
        <v>122.31428571428572</v>
      </c>
      <c r="AB14" s="114">
        <v>33</v>
      </c>
      <c r="AC14" s="115">
        <v>122.93939393939394</v>
      </c>
      <c r="AD14" s="114">
        <v>2</v>
      </c>
      <c r="AE14" s="115">
        <v>112</v>
      </c>
      <c r="AF14" s="53"/>
      <c r="AG14" s="53"/>
      <c r="AH14" s="53"/>
      <c r="AI14" s="53"/>
      <c r="AJ14" s="53"/>
      <c r="AK14" s="53"/>
      <c r="AL14" s="53"/>
      <c r="AM14" s="53"/>
      <c r="AN14" s="53"/>
      <c r="AO14" s="90"/>
      <c r="AP14" s="91"/>
    </row>
    <row r="15" spans="1:42" ht="15.75">
      <c r="A15" s="52"/>
      <c r="B15" s="52"/>
      <c r="C15" s="100">
        <v>21</v>
      </c>
      <c r="D15" s="113" t="s">
        <v>13</v>
      </c>
      <c r="E15" s="114">
        <v>2834</v>
      </c>
      <c r="F15" s="115">
        <v>111.38002822865208</v>
      </c>
      <c r="G15" s="114">
        <v>1311</v>
      </c>
      <c r="H15" s="115">
        <v>112.44012204424104</v>
      </c>
      <c r="I15" s="114">
        <v>1523</v>
      </c>
      <c r="J15" s="115">
        <v>110.46749835850295</v>
      </c>
      <c r="K15" s="45"/>
      <c r="L15" s="114">
        <v>1307</v>
      </c>
      <c r="M15" s="115">
        <v>112.44146901300688</v>
      </c>
      <c r="N15" s="114">
        <v>1304</v>
      </c>
      <c r="O15" s="115">
        <v>112.44248466257669</v>
      </c>
      <c r="P15" s="114">
        <v>3</v>
      </c>
      <c r="Q15" s="115">
        <v>112</v>
      </c>
      <c r="R15" s="45"/>
      <c r="S15" s="114">
        <v>1527</v>
      </c>
      <c r="T15" s="115">
        <v>110.47151277013752</v>
      </c>
      <c r="U15" s="114">
        <v>7</v>
      </c>
      <c r="V15" s="115">
        <v>112</v>
      </c>
      <c r="W15" s="114">
        <v>1520</v>
      </c>
      <c r="X15" s="115">
        <v>110.46447368421053</v>
      </c>
      <c r="Y15" s="45"/>
      <c r="Z15" s="114">
        <v>13</v>
      </c>
      <c r="AA15" s="115">
        <v>123.30769230769231</v>
      </c>
      <c r="AB15" s="114">
        <v>13</v>
      </c>
      <c r="AC15" s="115">
        <v>123.30769230769231</v>
      </c>
      <c r="AD15" s="114">
        <v>0</v>
      </c>
      <c r="AE15" s="115" t="s">
        <v>108</v>
      </c>
      <c r="AF15" s="53"/>
      <c r="AG15" s="53"/>
      <c r="AH15" s="53"/>
      <c r="AI15" s="53"/>
      <c r="AJ15" s="53"/>
      <c r="AK15" s="53"/>
      <c r="AL15" s="53"/>
      <c r="AM15" s="53"/>
      <c r="AN15" s="53"/>
      <c r="AO15" s="90"/>
      <c r="AP15" s="91"/>
    </row>
    <row r="16" spans="1:42" ht="15.75">
      <c r="A16" s="52"/>
      <c r="B16" s="52"/>
      <c r="C16" s="100">
        <v>23</v>
      </c>
      <c r="D16" s="113" t="s">
        <v>14</v>
      </c>
      <c r="E16" s="114">
        <v>3114</v>
      </c>
      <c r="F16" s="115">
        <v>110.47784200385357</v>
      </c>
      <c r="G16" s="114">
        <v>1406</v>
      </c>
      <c r="H16" s="115">
        <v>112.41820768136557</v>
      </c>
      <c r="I16" s="114">
        <v>1708</v>
      </c>
      <c r="J16" s="115">
        <v>108.88056206088993</v>
      </c>
      <c r="K16" s="45"/>
      <c r="L16" s="114">
        <v>1402</v>
      </c>
      <c r="M16" s="115">
        <v>112.41726105563481</v>
      </c>
      <c r="N16" s="114">
        <v>1396</v>
      </c>
      <c r="O16" s="115">
        <v>112.42621776504298</v>
      </c>
      <c r="P16" s="114">
        <v>6</v>
      </c>
      <c r="Q16" s="115">
        <v>110.33333333333333</v>
      </c>
      <c r="R16" s="45"/>
      <c r="S16" s="114">
        <v>1712</v>
      </c>
      <c r="T16" s="115">
        <v>108.88960280373831</v>
      </c>
      <c r="U16" s="114">
        <v>10</v>
      </c>
      <c r="V16" s="115">
        <v>111.3</v>
      </c>
      <c r="W16" s="114">
        <v>1702</v>
      </c>
      <c r="X16" s="115">
        <v>108.87544065804936</v>
      </c>
      <c r="Y16" s="45"/>
      <c r="Z16" s="114">
        <v>8</v>
      </c>
      <c r="AA16" s="115">
        <v>127.75</v>
      </c>
      <c r="AB16" s="114">
        <v>8</v>
      </c>
      <c r="AC16" s="115">
        <v>127.75</v>
      </c>
      <c r="AD16" s="114">
        <v>0</v>
      </c>
      <c r="AE16" s="115" t="s">
        <v>108</v>
      </c>
      <c r="AF16" s="53"/>
      <c r="AG16" s="53"/>
      <c r="AH16" s="53"/>
      <c r="AI16" s="53"/>
      <c r="AJ16" s="53"/>
      <c r="AK16" s="53"/>
      <c r="AL16" s="53"/>
      <c r="AM16" s="53"/>
      <c r="AN16" s="53"/>
      <c r="AO16" s="90"/>
      <c r="AP16" s="91"/>
    </row>
    <row r="17" spans="1:42" ht="15.75">
      <c r="A17" s="52"/>
      <c r="B17" s="52"/>
      <c r="C17" s="100">
        <v>29</v>
      </c>
      <c r="D17" s="113" t="s">
        <v>15</v>
      </c>
      <c r="E17" s="114">
        <v>7461</v>
      </c>
      <c r="F17" s="115">
        <v>110.47500335075728</v>
      </c>
      <c r="G17" s="114">
        <v>3637</v>
      </c>
      <c r="H17" s="115">
        <v>112.66235908715974</v>
      </c>
      <c r="I17" s="114">
        <v>3824</v>
      </c>
      <c r="J17" s="115">
        <v>108.39461297071129</v>
      </c>
      <c r="K17" s="45"/>
      <c r="L17" s="114">
        <v>3621</v>
      </c>
      <c r="M17" s="115">
        <v>112.65175365921016</v>
      </c>
      <c r="N17" s="114">
        <v>3607</v>
      </c>
      <c r="O17" s="115">
        <v>112.648461325201</v>
      </c>
      <c r="P17" s="114">
        <v>14</v>
      </c>
      <c r="Q17" s="115">
        <v>113.5</v>
      </c>
      <c r="R17" s="45"/>
      <c r="S17" s="114">
        <v>3840</v>
      </c>
      <c r="T17" s="115">
        <v>108.42239583333334</v>
      </c>
      <c r="U17" s="114">
        <v>30</v>
      </c>
      <c r="V17" s="115">
        <v>114.33333333333333</v>
      </c>
      <c r="W17" s="114">
        <v>3810</v>
      </c>
      <c r="X17" s="115">
        <v>108.37585301837271</v>
      </c>
      <c r="Y17" s="45"/>
      <c r="Z17" s="114">
        <v>73</v>
      </c>
      <c r="AA17" s="115">
        <v>132.91780821917808</v>
      </c>
      <c r="AB17" s="114">
        <v>69</v>
      </c>
      <c r="AC17" s="115">
        <v>134.33333333333334</v>
      </c>
      <c r="AD17" s="114">
        <v>4</v>
      </c>
      <c r="AE17" s="115">
        <v>108.5</v>
      </c>
      <c r="AF17" s="53"/>
      <c r="AG17" s="53"/>
      <c r="AH17" s="53"/>
      <c r="AI17" s="53"/>
      <c r="AJ17" s="53"/>
      <c r="AK17" s="53"/>
      <c r="AL17" s="53"/>
      <c r="AM17" s="53"/>
      <c r="AN17" s="53"/>
      <c r="AO17" s="90"/>
      <c r="AP17" s="91"/>
    </row>
    <row r="18" spans="1:42" ht="15.75">
      <c r="A18" s="52"/>
      <c r="B18" s="52"/>
      <c r="C18" s="100">
        <v>41</v>
      </c>
      <c r="D18" s="113" t="s">
        <v>16</v>
      </c>
      <c r="E18" s="114">
        <v>9998</v>
      </c>
      <c r="F18" s="115">
        <v>111.11392278455691</v>
      </c>
      <c r="G18" s="114">
        <v>4895</v>
      </c>
      <c r="H18" s="115">
        <v>112.60551583248213</v>
      </c>
      <c r="I18" s="114">
        <v>5103</v>
      </c>
      <c r="J18" s="115">
        <v>109.68312757201646</v>
      </c>
      <c r="K18" s="45"/>
      <c r="L18" s="114">
        <v>4850</v>
      </c>
      <c r="M18" s="115">
        <v>112.64742268041238</v>
      </c>
      <c r="N18" s="114">
        <v>4843</v>
      </c>
      <c r="O18" s="115">
        <v>112.64835845550279</v>
      </c>
      <c r="P18" s="114">
        <v>7</v>
      </c>
      <c r="Q18" s="115">
        <v>112</v>
      </c>
      <c r="R18" s="45"/>
      <c r="S18" s="114">
        <v>5148</v>
      </c>
      <c r="T18" s="115">
        <v>109.66919191919192</v>
      </c>
      <c r="U18" s="114">
        <v>52</v>
      </c>
      <c r="V18" s="115">
        <v>108.61538461538461</v>
      </c>
      <c r="W18" s="114">
        <v>5096</v>
      </c>
      <c r="X18" s="115">
        <v>109.67994505494505</v>
      </c>
      <c r="Y18" s="45"/>
      <c r="Z18" s="114">
        <v>91</v>
      </c>
      <c r="AA18" s="115">
        <v>121.49450549450549</v>
      </c>
      <c r="AB18" s="114">
        <v>90</v>
      </c>
      <c r="AC18" s="115">
        <v>121.6</v>
      </c>
      <c r="AD18" s="114">
        <v>1</v>
      </c>
      <c r="AE18" s="115">
        <v>112</v>
      </c>
      <c r="AF18" s="53"/>
      <c r="AG18" s="53"/>
      <c r="AH18" s="53"/>
      <c r="AI18" s="53"/>
      <c r="AJ18" s="53"/>
      <c r="AK18" s="53"/>
      <c r="AL18" s="53"/>
      <c r="AM18" s="53"/>
      <c r="AN18" s="53"/>
      <c r="AO18" s="90"/>
      <c r="AP18" s="91"/>
    </row>
    <row r="19" spans="1:42" s="23" customFormat="1" ht="15.75">
      <c r="A19" s="52"/>
      <c r="B19" s="52"/>
      <c r="C19" s="147"/>
      <c r="D19" s="146" t="s">
        <v>82</v>
      </c>
      <c r="E19" s="140">
        <v>6307</v>
      </c>
      <c r="F19" s="141">
        <v>110.81449183446964</v>
      </c>
      <c r="G19" s="143">
        <v>2851</v>
      </c>
      <c r="H19" s="144">
        <v>112.73027008067345</v>
      </c>
      <c r="I19" s="98">
        <v>3456</v>
      </c>
      <c r="J19" s="112">
        <v>109.23408564814815</v>
      </c>
      <c r="K19" s="35"/>
      <c r="L19" s="140">
        <v>2826</v>
      </c>
      <c r="M19" s="141">
        <v>112.7169143665959</v>
      </c>
      <c r="N19" s="143">
        <v>2820</v>
      </c>
      <c r="O19" s="144">
        <v>112.75815602836879</v>
      </c>
      <c r="P19" s="98">
        <v>6</v>
      </c>
      <c r="Q19" s="112">
        <v>93.333333333333329</v>
      </c>
      <c r="R19" s="35"/>
      <c r="S19" s="140">
        <v>3481</v>
      </c>
      <c r="T19" s="141">
        <v>109.27003734559035</v>
      </c>
      <c r="U19" s="143">
        <v>31</v>
      </c>
      <c r="V19" s="144">
        <v>110.19354838709677</v>
      </c>
      <c r="W19" s="98">
        <v>3450</v>
      </c>
      <c r="X19" s="112">
        <v>109.26173913043478</v>
      </c>
      <c r="Y19" s="35"/>
      <c r="Z19" s="140">
        <v>45</v>
      </c>
      <c r="AA19" s="141">
        <v>115.31111111111112</v>
      </c>
      <c r="AB19" s="143">
        <v>40</v>
      </c>
      <c r="AC19" s="144">
        <v>115.72499999999999</v>
      </c>
      <c r="AD19" s="98">
        <v>5</v>
      </c>
      <c r="AE19" s="112">
        <v>112</v>
      </c>
      <c r="AF19" s="53"/>
      <c r="AG19" s="53"/>
      <c r="AH19" s="53"/>
      <c r="AI19" s="53"/>
      <c r="AJ19" s="53"/>
      <c r="AK19" s="53"/>
      <c r="AL19" s="53"/>
      <c r="AM19" s="53"/>
      <c r="AN19" s="53"/>
      <c r="AO19" s="90"/>
      <c r="AP19" s="91"/>
    </row>
    <row r="20" spans="1:42" ht="15.75">
      <c r="A20" s="52"/>
      <c r="B20" s="52"/>
      <c r="C20" s="105">
        <v>22</v>
      </c>
      <c r="D20" s="113" t="s">
        <v>17</v>
      </c>
      <c r="E20" s="114">
        <v>1144</v>
      </c>
      <c r="F20" s="115">
        <v>110.12762237762237</v>
      </c>
      <c r="G20" s="114">
        <v>479</v>
      </c>
      <c r="H20" s="115">
        <v>112.50939457202506</v>
      </c>
      <c r="I20" s="114">
        <v>665</v>
      </c>
      <c r="J20" s="115">
        <v>108.41203007518797</v>
      </c>
      <c r="K20" s="45"/>
      <c r="L20" s="114">
        <v>472</v>
      </c>
      <c r="M20" s="115">
        <v>112.42796610169492</v>
      </c>
      <c r="N20" s="114">
        <v>471</v>
      </c>
      <c r="O20" s="115">
        <v>112.51804670912951</v>
      </c>
      <c r="P20" s="114">
        <v>1</v>
      </c>
      <c r="Q20" s="115">
        <v>70</v>
      </c>
      <c r="R20" s="45"/>
      <c r="S20" s="114">
        <v>672</v>
      </c>
      <c r="T20" s="115">
        <v>108.51190476190476</v>
      </c>
      <c r="U20" s="114">
        <v>8</v>
      </c>
      <c r="V20" s="115">
        <v>112</v>
      </c>
      <c r="W20" s="114">
        <v>664</v>
      </c>
      <c r="X20" s="115">
        <v>108.46987951807229</v>
      </c>
      <c r="Y20" s="45"/>
      <c r="Z20" s="114">
        <v>3</v>
      </c>
      <c r="AA20" s="115">
        <v>112</v>
      </c>
      <c r="AB20" s="114">
        <v>2</v>
      </c>
      <c r="AC20" s="115">
        <v>112</v>
      </c>
      <c r="AD20" s="114">
        <v>1</v>
      </c>
      <c r="AE20" s="115">
        <v>112</v>
      </c>
      <c r="AF20" s="53"/>
      <c r="AG20" s="53"/>
      <c r="AH20" s="53"/>
      <c r="AI20" s="53"/>
      <c r="AJ20" s="53"/>
      <c r="AK20" s="53"/>
      <c r="AL20" s="53"/>
      <c r="AM20" s="53"/>
      <c r="AN20" s="53"/>
      <c r="AO20" s="90"/>
      <c r="AP20" s="91"/>
    </row>
    <row r="21" spans="1:42" ht="15.75">
      <c r="A21" s="52"/>
      <c r="B21" s="52"/>
      <c r="C21" s="105">
        <v>44</v>
      </c>
      <c r="D21" s="113" t="s">
        <v>18</v>
      </c>
      <c r="E21" s="114">
        <v>691</v>
      </c>
      <c r="F21" s="115">
        <v>110.70332850940666</v>
      </c>
      <c r="G21" s="114">
        <v>299</v>
      </c>
      <c r="H21" s="115">
        <v>112.70903010033445</v>
      </c>
      <c r="I21" s="114">
        <v>392</v>
      </c>
      <c r="J21" s="115">
        <v>109.17346938775511</v>
      </c>
      <c r="K21" s="45"/>
      <c r="L21" s="114">
        <v>296</v>
      </c>
      <c r="M21" s="115">
        <v>112.71621621621621</v>
      </c>
      <c r="N21" s="114">
        <v>295</v>
      </c>
      <c r="O21" s="115">
        <v>112.74237288135593</v>
      </c>
      <c r="P21" s="114">
        <v>1</v>
      </c>
      <c r="Q21" s="115">
        <v>105</v>
      </c>
      <c r="R21" s="45"/>
      <c r="S21" s="114">
        <v>395</v>
      </c>
      <c r="T21" s="115">
        <v>109.19493670886077</v>
      </c>
      <c r="U21" s="114">
        <v>4</v>
      </c>
      <c r="V21" s="115">
        <v>110.25</v>
      </c>
      <c r="W21" s="114">
        <v>391</v>
      </c>
      <c r="X21" s="115">
        <v>109.18414322250639</v>
      </c>
      <c r="Y21" s="45"/>
      <c r="Z21" s="114">
        <v>2</v>
      </c>
      <c r="AA21" s="115">
        <v>112</v>
      </c>
      <c r="AB21" s="114">
        <v>2</v>
      </c>
      <c r="AC21" s="115">
        <v>112</v>
      </c>
      <c r="AD21" s="114">
        <v>0</v>
      </c>
      <c r="AE21" s="115" t="s">
        <v>108</v>
      </c>
      <c r="AF21" s="53"/>
      <c r="AG21" s="53"/>
      <c r="AH21" s="53"/>
      <c r="AI21" s="53"/>
      <c r="AJ21" s="53"/>
      <c r="AK21" s="53"/>
      <c r="AL21" s="53"/>
      <c r="AM21" s="53"/>
      <c r="AN21" s="53"/>
      <c r="AO21" s="90"/>
      <c r="AP21" s="91"/>
    </row>
    <row r="22" spans="1:42" ht="15.75">
      <c r="A22" s="52"/>
      <c r="B22" s="52"/>
      <c r="C22" s="105">
        <v>50</v>
      </c>
      <c r="D22" s="113" t="s">
        <v>19</v>
      </c>
      <c r="E22" s="114">
        <v>4472</v>
      </c>
      <c r="F22" s="115">
        <v>111.00737924865832</v>
      </c>
      <c r="G22" s="114">
        <v>2073</v>
      </c>
      <c r="H22" s="115">
        <v>112.78437047756874</v>
      </c>
      <c r="I22" s="114">
        <v>2399</v>
      </c>
      <c r="J22" s="115">
        <v>109.47186327636516</v>
      </c>
      <c r="K22" s="45"/>
      <c r="L22" s="114">
        <v>2058</v>
      </c>
      <c r="M22" s="115">
        <v>112.78328474246841</v>
      </c>
      <c r="N22" s="114">
        <v>2054</v>
      </c>
      <c r="O22" s="115">
        <v>112.81548198636806</v>
      </c>
      <c r="P22" s="114">
        <v>4</v>
      </c>
      <c r="Q22" s="115">
        <v>96.25</v>
      </c>
      <c r="R22" s="45"/>
      <c r="S22" s="114">
        <v>2414</v>
      </c>
      <c r="T22" s="115">
        <v>109.49337199668599</v>
      </c>
      <c r="U22" s="114">
        <v>19</v>
      </c>
      <c r="V22" s="115">
        <v>109.42105263157895</v>
      </c>
      <c r="W22" s="114">
        <v>2395</v>
      </c>
      <c r="X22" s="115">
        <v>109.49394572025052</v>
      </c>
      <c r="Y22" s="45"/>
      <c r="Z22" s="114">
        <v>40</v>
      </c>
      <c r="AA22" s="115">
        <v>115.72499999999999</v>
      </c>
      <c r="AB22" s="114">
        <v>36</v>
      </c>
      <c r="AC22" s="115">
        <v>116.13888888888889</v>
      </c>
      <c r="AD22" s="114">
        <v>4</v>
      </c>
      <c r="AE22" s="115">
        <v>112</v>
      </c>
      <c r="AF22" s="53"/>
      <c r="AG22" s="53"/>
      <c r="AH22" s="53"/>
      <c r="AI22" s="53"/>
      <c r="AJ22" s="53"/>
      <c r="AK22" s="53"/>
      <c r="AL22" s="53"/>
      <c r="AM22" s="53"/>
      <c r="AN22" s="53"/>
      <c r="AO22" s="88"/>
      <c r="AP22" s="89"/>
    </row>
    <row r="23" spans="1:42" s="23" customFormat="1" ht="15.75">
      <c r="A23" s="52"/>
      <c r="B23" s="52"/>
      <c r="C23" s="147">
        <v>33</v>
      </c>
      <c r="D23" s="146" t="s">
        <v>83</v>
      </c>
      <c r="E23" s="140">
        <v>3179</v>
      </c>
      <c r="F23" s="141">
        <v>110.54105064485687</v>
      </c>
      <c r="G23" s="143">
        <v>1551</v>
      </c>
      <c r="H23" s="144">
        <v>112.08317214700193</v>
      </c>
      <c r="I23" s="98">
        <v>1628</v>
      </c>
      <c r="J23" s="112">
        <v>109.07186732186732</v>
      </c>
      <c r="K23" s="35"/>
      <c r="L23" s="140">
        <v>1544</v>
      </c>
      <c r="M23" s="141">
        <v>112.06541450777202</v>
      </c>
      <c r="N23" s="143">
        <v>1541</v>
      </c>
      <c r="O23" s="144">
        <v>112.08371187540558</v>
      </c>
      <c r="P23" s="98">
        <v>3</v>
      </c>
      <c r="Q23" s="112">
        <v>102.66666666666667</v>
      </c>
      <c r="R23" s="35"/>
      <c r="S23" s="140">
        <v>1635</v>
      </c>
      <c r="T23" s="141">
        <v>109.10152905198777</v>
      </c>
      <c r="U23" s="143">
        <v>10</v>
      </c>
      <c r="V23" s="144">
        <v>112</v>
      </c>
      <c r="W23" s="98">
        <v>1625</v>
      </c>
      <c r="X23" s="112">
        <v>109.0836923076923</v>
      </c>
      <c r="Y23" s="35"/>
      <c r="Z23" s="140">
        <v>27</v>
      </c>
      <c r="AA23" s="141">
        <v>123.37037037037037</v>
      </c>
      <c r="AB23" s="143">
        <v>27</v>
      </c>
      <c r="AC23" s="144">
        <v>123.37037037037037</v>
      </c>
      <c r="AD23" s="98">
        <v>0</v>
      </c>
      <c r="AE23" s="112" t="s">
        <v>108</v>
      </c>
      <c r="AF23" s="53"/>
      <c r="AG23" s="53"/>
      <c r="AH23" s="53"/>
      <c r="AI23" s="53"/>
      <c r="AJ23" s="53"/>
      <c r="AK23" s="53"/>
      <c r="AL23" s="53"/>
      <c r="AM23" s="53"/>
      <c r="AN23" s="53"/>
      <c r="AO23" s="90"/>
      <c r="AP23" s="91"/>
    </row>
    <row r="24" spans="1:42" s="23" customFormat="1" ht="15.75">
      <c r="A24" s="52"/>
      <c r="B24" s="52"/>
      <c r="C24" s="147">
        <v>7</v>
      </c>
      <c r="D24" s="146" t="s">
        <v>84</v>
      </c>
      <c r="E24" s="140">
        <v>6306</v>
      </c>
      <c r="F24" s="141">
        <v>110.07770377418332</v>
      </c>
      <c r="G24" s="143">
        <v>3090</v>
      </c>
      <c r="H24" s="144">
        <v>112.09093851132685</v>
      </c>
      <c r="I24" s="98">
        <v>3216</v>
      </c>
      <c r="J24" s="112">
        <v>108.14334577114428</v>
      </c>
      <c r="K24" s="35"/>
      <c r="L24" s="140">
        <v>3048</v>
      </c>
      <c r="M24" s="141">
        <v>112.17027559055119</v>
      </c>
      <c r="N24" s="143">
        <v>3045</v>
      </c>
      <c r="O24" s="144">
        <v>112.1704433497537</v>
      </c>
      <c r="P24" s="98">
        <v>3</v>
      </c>
      <c r="Q24" s="112">
        <v>112</v>
      </c>
      <c r="R24" s="35"/>
      <c r="S24" s="140">
        <v>3258</v>
      </c>
      <c r="T24" s="141">
        <v>108.12001227747083</v>
      </c>
      <c r="U24" s="143">
        <v>45</v>
      </c>
      <c r="V24" s="144">
        <v>106.71111111111111</v>
      </c>
      <c r="W24" s="98">
        <v>3213</v>
      </c>
      <c r="X24" s="112">
        <v>108.1397447868036</v>
      </c>
      <c r="Y24" s="35"/>
      <c r="Z24" s="140">
        <v>99</v>
      </c>
      <c r="AA24" s="141">
        <v>121.18181818181819</v>
      </c>
      <c r="AB24" s="143">
        <v>69</v>
      </c>
      <c r="AC24" s="144">
        <v>123.55072463768116</v>
      </c>
      <c r="AD24" s="98">
        <v>30</v>
      </c>
      <c r="AE24" s="112">
        <v>115.73333333333333</v>
      </c>
      <c r="AF24" s="53"/>
      <c r="AG24" s="53"/>
      <c r="AH24" s="53"/>
      <c r="AI24" s="53"/>
      <c r="AJ24" s="53"/>
      <c r="AK24" s="53"/>
      <c r="AL24" s="53"/>
      <c r="AM24" s="53"/>
      <c r="AN24" s="53"/>
      <c r="AO24" s="90"/>
      <c r="AP24" s="91"/>
    </row>
    <row r="25" spans="1:42" s="23" customFormat="1" ht="15.75">
      <c r="A25" s="52"/>
      <c r="B25" s="52"/>
      <c r="C25" s="147"/>
      <c r="D25" s="146" t="s">
        <v>86</v>
      </c>
      <c r="E25" s="140">
        <v>7828</v>
      </c>
      <c r="F25" s="141">
        <v>110.65150740929995</v>
      </c>
      <c r="G25" s="143">
        <v>3836</v>
      </c>
      <c r="H25" s="144">
        <v>112.57846715328468</v>
      </c>
      <c r="I25" s="98">
        <v>3992</v>
      </c>
      <c r="J25" s="112">
        <v>108.79984969939879</v>
      </c>
      <c r="K25" s="35"/>
      <c r="L25" s="140">
        <v>3786</v>
      </c>
      <c r="M25" s="141">
        <v>112.62176439513999</v>
      </c>
      <c r="N25" s="143">
        <v>3775</v>
      </c>
      <c r="O25" s="144">
        <v>112.64</v>
      </c>
      <c r="P25" s="98">
        <v>11</v>
      </c>
      <c r="Q25" s="112">
        <v>106.36363636363636</v>
      </c>
      <c r="R25" s="35"/>
      <c r="S25" s="140">
        <v>4042</v>
      </c>
      <c r="T25" s="141">
        <v>108.80603661553687</v>
      </c>
      <c r="U25" s="143">
        <v>61</v>
      </c>
      <c r="V25" s="144">
        <v>108.77049180327869</v>
      </c>
      <c r="W25" s="98">
        <v>3981</v>
      </c>
      <c r="X25" s="112">
        <v>108.8065812609897</v>
      </c>
      <c r="Y25" s="35"/>
      <c r="Z25" s="140">
        <v>113</v>
      </c>
      <c r="AA25" s="141">
        <v>120.69911504424779</v>
      </c>
      <c r="AB25" s="143">
        <v>104</v>
      </c>
      <c r="AC25" s="144">
        <v>121.85576923076923</v>
      </c>
      <c r="AD25" s="98">
        <v>9</v>
      </c>
      <c r="AE25" s="112">
        <v>107.33333333333333</v>
      </c>
      <c r="AF25" s="53"/>
      <c r="AG25" s="53"/>
      <c r="AH25" s="53"/>
      <c r="AI25" s="53"/>
      <c r="AJ25" s="53"/>
      <c r="AK25" s="53"/>
      <c r="AL25" s="53"/>
      <c r="AM25" s="53"/>
      <c r="AN25" s="53"/>
      <c r="AO25" s="90"/>
      <c r="AP25" s="91"/>
    </row>
    <row r="26" spans="1:42" ht="15.75">
      <c r="A26" s="52"/>
      <c r="B26" s="52"/>
      <c r="C26" s="105">
        <v>35</v>
      </c>
      <c r="D26" s="113" t="s">
        <v>20</v>
      </c>
      <c r="E26" s="114">
        <v>4150</v>
      </c>
      <c r="F26" s="115">
        <v>110.84722891566265</v>
      </c>
      <c r="G26" s="114">
        <v>2003</v>
      </c>
      <c r="H26" s="115">
        <v>112.70294558162756</v>
      </c>
      <c r="I26" s="114">
        <v>2147</v>
      </c>
      <c r="J26" s="115">
        <v>109.11597578015837</v>
      </c>
      <c r="K26" s="45"/>
      <c r="L26" s="114">
        <v>1986</v>
      </c>
      <c r="M26" s="115">
        <v>112.70543806646526</v>
      </c>
      <c r="N26" s="114">
        <v>1978</v>
      </c>
      <c r="O26" s="115">
        <v>112.74014155712841</v>
      </c>
      <c r="P26" s="114">
        <v>8</v>
      </c>
      <c r="Q26" s="115">
        <v>104.125</v>
      </c>
      <c r="R26" s="45"/>
      <c r="S26" s="114">
        <v>2164</v>
      </c>
      <c r="T26" s="115">
        <v>109.14186691312385</v>
      </c>
      <c r="U26" s="114">
        <v>25</v>
      </c>
      <c r="V26" s="115">
        <v>109.76</v>
      </c>
      <c r="W26" s="114">
        <v>2139</v>
      </c>
      <c r="X26" s="115">
        <v>109.13464235624123</v>
      </c>
      <c r="Y26" s="45"/>
      <c r="Z26" s="114">
        <v>59</v>
      </c>
      <c r="AA26" s="115">
        <v>121.45762711864407</v>
      </c>
      <c r="AB26" s="114">
        <v>56</v>
      </c>
      <c r="AC26" s="115">
        <v>122.46428571428571</v>
      </c>
      <c r="AD26" s="114">
        <v>3</v>
      </c>
      <c r="AE26" s="115">
        <v>102.66666666666667</v>
      </c>
      <c r="AF26" s="53"/>
      <c r="AG26" s="53"/>
      <c r="AH26" s="53"/>
      <c r="AI26" s="53"/>
      <c r="AJ26" s="53"/>
      <c r="AK26" s="53"/>
      <c r="AL26" s="53"/>
      <c r="AM26" s="53"/>
      <c r="AN26" s="53"/>
      <c r="AO26" s="88"/>
      <c r="AP26" s="89"/>
    </row>
    <row r="27" spans="1:42" ht="15.75">
      <c r="A27" s="52"/>
      <c r="B27" s="52"/>
      <c r="C27" s="105">
        <v>38</v>
      </c>
      <c r="D27" s="113" t="s">
        <v>21</v>
      </c>
      <c r="E27" s="114">
        <v>3678</v>
      </c>
      <c r="F27" s="115">
        <v>110.43066884176183</v>
      </c>
      <c r="G27" s="114">
        <v>1833</v>
      </c>
      <c r="H27" s="115">
        <v>112.44244408074195</v>
      </c>
      <c r="I27" s="114">
        <v>1845</v>
      </c>
      <c r="J27" s="115">
        <v>108.4319783197832</v>
      </c>
      <c r="K27" s="45"/>
      <c r="L27" s="114">
        <v>1800</v>
      </c>
      <c r="M27" s="115">
        <v>112.52944444444445</v>
      </c>
      <c r="N27" s="114">
        <v>1797</v>
      </c>
      <c r="O27" s="115">
        <v>112.52977184195882</v>
      </c>
      <c r="P27" s="114">
        <v>3</v>
      </c>
      <c r="Q27" s="115">
        <v>112.33333333333333</v>
      </c>
      <c r="R27" s="45"/>
      <c r="S27" s="114">
        <v>1878</v>
      </c>
      <c r="T27" s="115">
        <v>108.41906283280085</v>
      </c>
      <c r="U27" s="114">
        <v>36</v>
      </c>
      <c r="V27" s="115">
        <v>108.08333333333333</v>
      </c>
      <c r="W27" s="114">
        <v>1842</v>
      </c>
      <c r="X27" s="115">
        <v>108.42562432138979</v>
      </c>
      <c r="Y27" s="45"/>
      <c r="Z27" s="114">
        <v>54</v>
      </c>
      <c r="AA27" s="115">
        <v>119.87037037037037</v>
      </c>
      <c r="AB27" s="114">
        <v>48</v>
      </c>
      <c r="AC27" s="115">
        <v>121.14583333333333</v>
      </c>
      <c r="AD27" s="114">
        <v>6</v>
      </c>
      <c r="AE27" s="115">
        <v>109.66666666666667</v>
      </c>
      <c r="AF27" s="53"/>
      <c r="AG27" s="53"/>
      <c r="AH27" s="53"/>
      <c r="AI27" s="53"/>
      <c r="AJ27" s="53"/>
      <c r="AK27" s="53"/>
      <c r="AL27" s="53"/>
      <c r="AM27" s="53"/>
      <c r="AN27" s="53"/>
      <c r="AO27" s="88"/>
      <c r="AP27" s="89"/>
    </row>
    <row r="28" spans="1:42" s="23" customFormat="1" ht="15.75">
      <c r="A28" s="52"/>
      <c r="B28" s="52"/>
      <c r="C28" s="147">
        <v>39</v>
      </c>
      <c r="D28" s="146" t="s">
        <v>87</v>
      </c>
      <c r="E28" s="140">
        <v>2277</v>
      </c>
      <c r="F28" s="141">
        <v>110.41150636802811</v>
      </c>
      <c r="G28" s="143">
        <v>1101</v>
      </c>
      <c r="H28" s="144">
        <v>112.83197093551317</v>
      </c>
      <c r="I28" s="98">
        <v>1176</v>
      </c>
      <c r="J28" s="112">
        <v>108.1454081632653</v>
      </c>
      <c r="K28" s="35"/>
      <c r="L28" s="140">
        <v>1102</v>
      </c>
      <c r="M28" s="141">
        <v>112.83121597096189</v>
      </c>
      <c r="N28" s="143">
        <v>1095</v>
      </c>
      <c r="O28" s="144">
        <v>112.8365296803653</v>
      </c>
      <c r="P28" s="98">
        <v>7</v>
      </c>
      <c r="Q28" s="112">
        <v>112</v>
      </c>
      <c r="R28" s="35"/>
      <c r="S28" s="140">
        <v>1175</v>
      </c>
      <c r="T28" s="141">
        <v>108.14212765957447</v>
      </c>
      <c r="U28" s="143">
        <v>6</v>
      </c>
      <c r="V28" s="144">
        <v>112</v>
      </c>
      <c r="W28" s="98">
        <v>1169</v>
      </c>
      <c r="X28" s="112">
        <v>108.12232677502139</v>
      </c>
      <c r="Y28" s="35"/>
      <c r="Z28" s="140">
        <v>26</v>
      </c>
      <c r="AA28" s="141">
        <v>142</v>
      </c>
      <c r="AB28" s="143">
        <v>25</v>
      </c>
      <c r="AC28" s="144">
        <v>143.19999999999999</v>
      </c>
      <c r="AD28" s="98">
        <v>1</v>
      </c>
      <c r="AE28" s="112">
        <v>112</v>
      </c>
      <c r="AF28" s="53"/>
      <c r="AG28" s="53"/>
      <c r="AH28" s="53"/>
      <c r="AI28" s="53"/>
      <c r="AJ28" s="53"/>
      <c r="AK28" s="53"/>
      <c r="AL28" s="53"/>
      <c r="AM28" s="53"/>
      <c r="AN28" s="53"/>
      <c r="AO28" s="88"/>
      <c r="AP28" s="89"/>
    </row>
    <row r="29" spans="1:42" s="23" customFormat="1" ht="15.75">
      <c r="A29" s="52"/>
      <c r="B29" s="52"/>
      <c r="C29" s="147"/>
      <c r="D29" s="146" t="s">
        <v>88</v>
      </c>
      <c r="E29" s="140">
        <v>9220</v>
      </c>
      <c r="F29" s="141">
        <v>110.54555314533623</v>
      </c>
      <c r="G29" s="143">
        <v>4373</v>
      </c>
      <c r="H29" s="144">
        <v>112.54699291104505</v>
      </c>
      <c r="I29" s="98">
        <v>4847</v>
      </c>
      <c r="J29" s="112">
        <v>108.73983907571694</v>
      </c>
      <c r="K29" s="35"/>
      <c r="L29" s="140">
        <v>4349</v>
      </c>
      <c r="M29" s="141">
        <v>112.57254541273856</v>
      </c>
      <c r="N29" s="143">
        <v>4344</v>
      </c>
      <c r="O29" s="144">
        <v>112.56883057090239</v>
      </c>
      <c r="P29" s="98">
        <v>5</v>
      </c>
      <c r="Q29" s="112">
        <v>115.8</v>
      </c>
      <c r="R29" s="35"/>
      <c r="S29" s="140">
        <v>4871</v>
      </c>
      <c r="T29" s="141">
        <v>108.73578320673373</v>
      </c>
      <c r="U29" s="143">
        <v>29</v>
      </c>
      <c r="V29" s="144">
        <v>109.27586206896552</v>
      </c>
      <c r="W29" s="98">
        <v>4842</v>
      </c>
      <c r="X29" s="112">
        <v>108.73254853366377</v>
      </c>
      <c r="Y29" s="35"/>
      <c r="Z29" s="140">
        <v>100</v>
      </c>
      <c r="AA29" s="141">
        <v>118.24</v>
      </c>
      <c r="AB29" s="143">
        <v>82</v>
      </c>
      <c r="AC29" s="144">
        <v>120.3780487804878</v>
      </c>
      <c r="AD29" s="98">
        <v>18</v>
      </c>
      <c r="AE29" s="112">
        <v>108.5</v>
      </c>
      <c r="AF29" s="53"/>
      <c r="AG29" s="53"/>
      <c r="AH29" s="53"/>
      <c r="AI29" s="53"/>
      <c r="AJ29" s="53"/>
      <c r="AK29" s="53"/>
      <c r="AL29" s="53"/>
      <c r="AM29" s="53"/>
      <c r="AN29" s="53"/>
      <c r="AO29" s="90"/>
      <c r="AP29" s="91"/>
    </row>
    <row r="30" spans="1:42" ht="15.75">
      <c r="A30" s="52"/>
      <c r="B30" s="52"/>
      <c r="C30" s="105">
        <v>5</v>
      </c>
      <c r="D30" s="116" t="s">
        <v>22</v>
      </c>
      <c r="E30" s="114">
        <v>587</v>
      </c>
      <c r="F30" s="115">
        <v>109.54173764906304</v>
      </c>
      <c r="G30" s="114">
        <v>251</v>
      </c>
      <c r="H30" s="115">
        <v>111.18326693227091</v>
      </c>
      <c r="I30" s="114">
        <v>336</v>
      </c>
      <c r="J30" s="115">
        <v>108.31547619047619</v>
      </c>
      <c r="K30" s="45"/>
      <c r="L30" s="114">
        <v>250</v>
      </c>
      <c r="M30" s="115">
        <v>111.51600000000001</v>
      </c>
      <c r="N30" s="114">
        <v>250</v>
      </c>
      <c r="O30" s="115">
        <v>111.51600000000001</v>
      </c>
      <c r="P30" s="114">
        <v>0</v>
      </c>
      <c r="Q30" s="115" t="s">
        <v>108</v>
      </c>
      <c r="R30" s="45"/>
      <c r="S30" s="114">
        <v>337</v>
      </c>
      <c r="T30" s="115">
        <v>108.07715133531157</v>
      </c>
      <c r="U30" s="114">
        <v>1</v>
      </c>
      <c r="V30" s="115">
        <v>28</v>
      </c>
      <c r="W30" s="114">
        <v>336</v>
      </c>
      <c r="X30" s="115">
        <v>108.31547619047619</v>
      </c>
      <c r="Y30" s="45"/>
      <c r="Z30" s="114">
        <v>2</v>
      </c>
      <c r="AA30" s="115">
        <v>147</v>
      </c>
      <c r="AB30" s="114">
        <v>2</v>
      </c>
      <c r="AC30" s="115">
        <v>147</v>
      </c>
      <c r="AD30" s="114">
        <v>0</v>
      </c>
      <c r="AE30" s="115" t="s">
        <v>108</v>
      </c>
      <c r="AF30" s="53"/>
      <c r="AG30" s="53"/>
      <c r="AH30" s="53"/>
      <c r="AI30" s="53"/>
      <c r="AJ30" s="53"/>
      <c r="AK30" s="53"/>
      <c r="AL30" s="53"/>
      <c r="AM30" s="53"/>
      <c r="AN30" s="53"/>
      <c r="AO30" s="90"/>
      <c r="AP30" s="91"/>
    </row>
    <row r="31" spans="1:42" ht="15.75">
      <c r="A31" s="52"/>
      <c r="B31" s="52"/>
      <c r="C31" s="105">
        <v>9</v>
      </c>
      <c r="D31" s="116" t="s">
        <v>23</v>
      </c>
      <c r="E31" s="114">
        <v>1466</v>
      </c>
      <c r="F31" s="115">
        <v>110.58867667121419</v>
      </c>
      <c r="G31" s="114">
        <v>687</v>
      </c>
      <c r="H31" s="115">
        <v>112.22852983988355</v>
      </c>
      <c r="I31" s="114">
        <v>779</v>
      </c>
      <c r="J31" s="115">
        <v>109.14249037227215</v>
      </c>
      <c r="K31" s="45"/>
      <c r="L31" s="114">
        <v>683</v>
      </c>
      <c r="M31" s="115">
        <v>112.33235724743777</v>
      </c>
      <c r="N31" s="114">
        <v>683</v>
      </c>
      <c r="O31" s="115">
        <v>112.33235724743777</v>
      </c>
      <c r="P31" s="114">
        <v>0</v>
      </c>
      <c r="Q31" s="115" t="s">
        <v>108</v>
      </c>
      <c r="R31" s="45"/>
      <c r="S31" s="114">
        <v>783</v>
      </c>
      <c r="T31" s="115">
        <v>109.06768837803321</v>
      </c>
      <c r="U31" s="114">
        <v>4</v>
      </c>
      <c r="V31" s="115">
        <v>94.5</v>
      </c>
      <c r="W31" s="114">
        <v>779</v>
      </c>
      <c r="X31" s="115">
        <v>109.14249037227215</v>
      </c>
      <c r="Y31" s="45"/>
      <c r="Z31" s="114">
        <v>19</v>
      </c>
      <c r="AA31" s="115">
        <v>123.78947368421052</v>
      </c>
      <c r="AB31" s="114">
        <v>16</v>
      </c>
      <c r="AC31" s="115">
        <v>126</v>
      </c>
      <c r="AD31" s="114">
        <v>3</v>
      </c>
      <c r="AE31" s="115">
        <v>112</v>
      </c>
      <c r="AF31" s="53"/>
      <c r="AG31" s="53"/>
      <c r="AH31" s="53"/>
      <c r="AI31" s="53"/>
      <c r="AJ31" s="53"/>
      <c r="AK31" s="53"/>
      <c r="AL31" s="53"/>
      <c r="AM31" s="53"/>
      <c r="AN31" s="53"/>
      <c r="AO31" s="88"/>
      <c r="AP31" s="89"/>
    </row>
    <row r="32" spans="1:42" ht="15.75">
      <c r="A32" s="52"/>
      <c r="B32" s="52"/>
      <c r="C32" s="105">
        <v>24</v>
      </c>
      <c r="D32" s="113" t="s">
        <v>24</v>
      </c>
      <c r="E32" s="114">
        <v>1489</v>
      </c>
      <c r="F32" s="115">
        <v>110.64808596373405</v>
      </c>
      <c r="G32" s="114">
        <v>735</v>
      </c>
      <c r="H32" s="115">
        <v>112.87210884353742</v>
      </c>
      <c r="I32" s="114">
        <v>754</v>
      </c>
      <c r="J32" s="115">
        <v>108.48010610079575</v>
      </c>
      <c r="K32" s="45"/>
      <c r="L32" s="114">
        <v>735</v>
      </c>
      <c r="M32" s="115">
        <v>112.89795918367346</v>
      </c>
      <c r="N32" s="114">
        <v>732</v>
      </c>
      <c r="O32" s="115">
        <v>112.8756830601093</v>
      </c>
      <c r="P32" s="114">
        <v>3</v>
      </c>
      <c r="Q32" s="115">
        <v>118.33333333333333</v>
      </c>
      <c r="R32" s="45"/>
      <c r="S32" s="114">
        <v>754</v>
      </c>
      <c r="T32" s="115">
        <v>108.45490716180372</v>
      </c>
      <c r="U32" s="114">
        <v>3</v>
      </c>
      <c r="V32" s="115">
        <v>112</v>
      </c>
      <c r="W32" s="114">
        <v>751</v>
      </c>
      <c r="X32" s="115">
        <v>108.44074567243675</v>
      </c>
      <c r="Y32" s="45"/>
      <c r="Z32" s="114">
        <v>25</v>
      </c>
      <c r="AA32" s="115">
        <v>123.08</v>
      </c>
      <c r="AB32" s="114">
        <v>22</v>
      </c>
      <c r="AC32" s="115">
        <v>124.59090909090909</v>
      </c>
      <c r="AD32" s="114">
        <v>3</v>
      </c>
      <c r="AE32" s="115">
        <v>112</v>
      </c>
      <c r="AF32" s="53"/>
      <c r="AG32" s="53"/>
      <c r="AH32" s="53"/>
      <c r="AI32" s="53"/>
      <c r="AJ32" s="53"/>
      <c r="AK32" s="53"/>
      <c r="AL32" s="53"/>
      <c r="AM32" s="53"/>
      <c r="AN32" s="53"/>
      <c r="AO32" s="88"/>
      <c r="AP32" s="89"/>
    </row>
    <row r="33" spans="1:42" ht="15.75">
      <c r="A33" s="52"/>
      <c r="B33" s="52"/>
      <c r="C33" s="105">
        <v>34</v>
      </c>
      <c r="D33" s="113" t="s">
        <v>25</v>
      </c>
      <c r="E33" s="114">
        <v>595</v>
      </c>
      <c r="F33" s="115">
        <v>111.01008403361345</v>
      </c>
      <c r="G33" s="114">
        <v>278</v>
      </c>
      <c r="H33" s="115">
        <v>113.56474820143885</v>
      </c>
      <c r="I33" s="114">
        <v>317</v>
      </c>
      <c r="J33" s="115">
        <v>108.76971608832808</v>
      </c>
      <c r="K33" s="45"/>
      <c r="L33" s="114">
        <v>274</v>
      </c>
      <c r="M33" s="115">
        <v>113.31386861313868</v>
      </c>
      <c r="N33" s="114">
        <v>274</v>
      </c>
      <c r="O33" s="115">
        <v>113.31386861313868</v>
      </c>
      <c r="P33" s="114">
        <v>0</v>
      </c>
      <c r="Q33" s="115" t="s">
        <v>108</v>
      </c>
      <c r="R33" s="45"/>
      <c r="S33" s="114">
        <v>321</v>
      </c>
      <c r="T33" s="115">
        <v>109.04361370716511</v>
      </c>
      <c r="U33" s="114">
        <v>4</v>
      </c>
      <c r="V33" s="115">
        <v>130.75</v>
      </c>
      <c r="W33" s="114">
        <v>317</v>
      </c>
      <c r="X33" s="115">
        <v>108.76971608832808</v>
      </c>
      <c r="Y33" s="45"/>
      <c r="Z33" s="114">
        <v>2</v>
      </c>
      <c r="AA33" s="115">
        <v>112</v>
      </c>
      <c r="AB33" s="114">
        <v>2</v>
      </c>
      <c r="AC33" s="115">
        <v>112</v>
      </c>
      <c r="AD33" s="114">
        <v>0</v>
      </c>
      <c r="AE33" s="115" t="s">
        <v>108</v>
      </c>
      <c r="AF33" s="53"/>
      <c r="AG33" s="53"/>
      <c r="AH33" s="53"/>
      <c r="AI33" s="53"/>
      <c r="AJ33" s="53"/>
      <c r="AK33" s="53"/>
      <c r="AL33" s="53"/>
      <c r="AM33" s="53"/>
      <c r="AN33" s="53"/>
      <c r="AO33" s="90"/>
      <c r="AP33" s="91"/>
    </row>
    <row r="34" spans="1:42" ht="15.75">
      <c r="A34" s="52"/>
      <c r="B34" s="52"/>
      <c r="C34" s="105">
        <v>37</v>
      </c>
      <c r="D34" s="113" t="s">
        <v>26</v>
      </c>
      <c r="E34" s="114">
        <v>1247</v>
      </c>
      <c r="F34" s="115">
        <v>110.36808340016039</v>
      </c>
      <c r="G34" s="114">
        <v>617</v>
      </c>
      <c r="H34" s="115">
        <v>112.58670988654781</v>
      </c>
      <c r="I34" s="114">
        <v>630</v>
      </c>
      <c r="J34" s="115">
        <v>108.1952380952381</v>
      </c>
      <c r="K34" s="45"/>
      <c r="L34" s="114">
        <v>611</v>
      </c>
      <c r="M34" s="115">
        <v>112.59247135842881</v>
      </c>
      <c r="N34" s="114">
        <v>611</v>
      </c>
      <c r="O34" s="115">
        <v>112.59247135842881</v>
      </c>
      <c r="P34" s="114">
        <v>0</v>
      </c>
      <c r="Q34" s="115" t="s">
        <v>108</v>
      </c>
      <c r="R34" s="45"/>
      <c r="S34" s="114">
        <v>636</v>
      </c>
      <c r="T34" s="115">
        <v>108.23113207547169</v>
      </c>
      <c r="U34" s="114">
        <v>6</v>
      </c>
      <c r="V34" s="115">
        <v>112</v>
      </c>
      <c r="W34" s="114">
        <v>630</v>
      </c>
      <c r="X34" s="115">
        <v>108.1952380952381</v>
      </c>
      <c r="Y34" s="45"/>
      <c r="Z34" s="114">
        <v>8</v>
      </c>
      <c r="AA34" s="115">
        <v>105.875</v>
      </c>
      <c r="AB34" s="114">
        <v>8</v>
      </c>
      <c r="AC34" s="115">
        <v>105.875</v>
      </c>
      <c r="AD34" s="114">
        <v>0</v>
      </c>
      <c r="AE34" s="115" t="s">
        <v>108</v>
      </c>
      <c r="AF34" s="53"/>
      <c r="AG34" s="53"/>
      <c r="AH34" s="53"/>
      <c r="AI34" s="53"/>
      <c r="AJ34" s="53"/>
      <c r="AK34" s="53"/>
      <c r="AL34" s="53"/>
      <c r="AM34" s="53"/>
      <c r="AN34" s="53"/>
      <c r="AO34" s="90"/>
      <c r="AP34" s="91"/>
    </row>
    <row r="35" spans="1:42" ht="15.75">
      <c r="A35" s="52"/>
      <c r="B35" s="52"/>
      <c r="C35" s="105">
        <v>40</v>
      </c>
      <c r="D35" s="113" t="s">
        <v>27</v>
      </c>
      <c r="E35" s="114">
        <v>710</v>
      </c>
      <c r="F35" s="115">
        <v>110.36197183098592</v>
      </c>
      <c r="G35" s="114">
        <v>331</v>
      </c>
      <c r="H35" s="115">
        <v>111.80966767371601</v>
      </c>
      <c r="I35" s="114">
        <v>379</v>
      </c>
      <c r="J35" s="115">
        <v>109.0976253298153</v>
      </c>
      <c r="K35" s="45"/>
      <c r="L35" s="114">
        <v>326</v>
      </c>
      <c r="M35" s="115">
        <v>111.80674846625767</v>
      </c>
      <c r="N35" s="114">
        <v>326</v>
      </c>
      <c r="O35" s="115">
        <v>111.80674846625767</v>
      </c>
      <c r="P35" s="114">
        <v>0</v>
      </c>
      <c r="Q35" s="115" t="s">
        <v>108</v>
      </c>
      <c r="R35" s="45"/>
      <c r="S35" s="114">
        <v>384</v>
      </c>
      <c r="T35" s="115">
        <v>109.13541666666667</v>
      </c>
      <c r="U35" s="114">
        <v>5</v>
      </c>
      <c r="V35" s="115">
        <v>112</v>
      </c>
      <c r="W35" s="114">
        <v>379</v>
      </c>
      <c r="X35" s="115">
        <v>109.0976253298153</v>
      </c>
      <c r="Y35" s="45"/>
      <c r="Z35" s="114">
        <v>8</v>
      </c>
      <c r="AA35" s="115">
        <v>111.125</v>
      </c>
      <c r="AB35" s="114">
        <v>4</v>
      </c>
      <c r="AC35" s="115">
        <v>112</v>
      </c>
      <c r="AD35" s="114">
        <v>4</v>
      </c>
      <c r="AE35" s="115">
        <v>110.25</v>
      </c>
      <c r="AF35" s="53"/>
      <c r="AG35" s="53"/>
      <c r="AH35" s="53"/>
      <c r="AI35" s="53"/>
      <c r="AJ35" s="53"/>
      <c r="AK35" s="53"/>
      <c r="AL35" s="53"/>
      <c r="AM35" s="53"/>
      <c r="AN35" s="53"/>
      <c r="AO35" s="90"/>
      <c r="AP35" s="91"/>
    </row>
    <row r="36" spans="1:42" ht="15.75">
      <c r="A36" s="52"/>
      <c r="B36" s="52"/>
      <c r="C36" s="105">
        <v>42</v>
      </c>
      <c r="D36" s="113" t="s">
        <v>28</v>
      </c>
      <c r="E36" s="114">
        <v>392</v>
      </c>
      <c r="F36" s="115">
        <v>112.32397959183673</v>
      </c>
      <c r="G36" s="114">
        <v>174</v>
      </c>
      <c r="H36" s="115">
        <v>113.82183908045977</v>
      </c>
      <c r="I36" s="114">
        <v>218</v>
      </c>
      <c r="J36" s="115">
        <v>111.12844036697248</v>
      </c>
      <c r="K36" s="45"/>
      <c r="L36" s="114">
        <v>172</v>
      </c>
      <c r="M36" s="115">
        <v>113.84302325581395</v>
      </c>
      <c r="N36" s="114">
        <v>172</v>
      </c>
      <c r="O36" s="115">
        <v>113.84302325581395</v>
      </c>
      <c r="P36" s="114">
        <v>0</v>
      </c>
      <c r="Q36" s="115" t="s">
        <v>108</v>
      </c>
      <c r="R36" s="45"/>
      <c r="S36" s="114">
        <v>220</v>
      </c>
      <c r="T36" s="115">
        <v>111.13636363636364</v>
      </c>
      <c r="U36" s="114">
        <v>2</v>
      </c>
      <c r="V36" s="115">
        <v>112</v>
      </c>
      <c r="W36" s="114">
        <v>218</v>
      </c>
      <c r="X36" s="115">
        <v>111.12844036697248</v>
      </c>
      <c r="Y36" s="45"/>
      <c r="Z36" s="114">
        <v>3</v>
      </c>
      <c r="AA36" s="115">
        <v>132</v>
      </c>
      <c r="AB36" s="114">
        <v>3</v>
      </c>
      <c r="AC36" s="115">
        <v>132</v>
      </c>
      <c r="AD36" s="114">
        <v>0</v>
      </c>
      <c r="AE36" s="115" t="s">
        <v>108</v>
      </c>
      <c r="AF36" s="53"/>
      <c r="AG36" s="53"/>
      <c r="AH36" s="53"/>
      <c r="AI36" s="53"/>
      <c r="AJ36" s="53"/>
      <c r="AK36" s="53"/>
      <c r="AL36" s="53"/>
      <c r="AM36" s="53"/>
      <c r="AN36" s="53"/>
      <c r="AO36" s="90"/>
      <c r="AP36" s="91"/>
    </row>
    <row r="37" spans="1:42" ht="15.75">
      <c r="A37" s="52"/>
      <c r="B37" s="52"/>
      <c r="C37" s="105">
        <v>47</v>
      </c>
      <c r="D37" s="113" t="s">
        <v>29</v>
      </c>
      <c r="E37" s="114">
        <v>2200</v>
      </c>
      <c r="F37" s="115">
        <v>110.59090909090909</v>
      </c>
      <c r="G37" s="114">
        <v>1054</v>
      </c>
      <c r="H37" s="115">
        <v>112.48387096774194</v>
      </c>
      <c r="I37" s="114">
        <v>1146</v>
      </c>
      <c r="J37" s="115">
        <v>108.84991273996509</v>
      </c>
      <c r="K37" s="45"/>
      <c r="L37" s="114">
        <v>1052</v>
      </c>
      <c r="M37" s="115">
        <v>112.48479087452472</v>
      </c>
      <c r="N37" s="114">
        <v>1051</v>
      </c>
      <c r="O37" s="115">
        <v>112.48525214081828</v>
      </c>
      <c r="P37" s="114">
        <v>1</v>
      </c>
      <c r="Q37" s="115">
        <v>112</v>
      </c>
      <c r="R37" s="45"/>
      <c r="S37" s="114">
        <v>1148</v>
      </c>
      <c r="T37" s="115">
        <v>108.85540069686411</v>
      </c>
      <c r="U37" s="114">
        <v>3</v>
      </c>
      <c r="V37" s="115">
        <v>112</v>
      </c>
      <c r="W37" s="114">
        <v>1145</v>
      </c>
      <c r="X37" s="115">
        <v>108.8471615720524</v>
      </c>
      <c r="Y37" s="45"/>
      <c r="Z37" s="114">
        <v>32</v>
      </c>
      <c r="AA37" s="115">
        <v>112.875</v>
      </c>
      <c r="AB37" s="114">
        <v>24</v>
      </c>
      <c r="AC37" s="115">
        <v>115.5</v>
      </c>
      <c r="AD37" s="114">
        <v>8</v>
      </c>
      <c r="AE37" s="115">
        <v>105</v>
      </c>
      <c r="AF37" s="53"/>
      <c r="AG37" s="53"/>
      <c r="AH37" s="53"/>
      <c r="AI37" s="53"/>
      <c r="AJ37" s="53"/>
      <c r="AK37" s="53"/>
      <c r="AL37" s="53"/>
      <c r="AM37" s="53"/>
      <c r="AN37" s="53"/>
      <c r="AO37" s="90"/>
      <c r="AP37" s="91"/>
    </row>
    <row r="38" spans="1:42" ht="15.75">
      <c r="A38" s="52"/>
      <c r="B38" s="52"/>
      <c r="C38" s="105">
        <v>49</v>
      </c>
      <c r="D38" s="113" t="s">
        <v>30</v>
      </c>
      <c r="E38" s="114">
        <v>534</v>
      </c>
      <c r="F38" s="115">
        <v>109.8932584269663</v>
      </c>
      <c r="G38" s="114">
        <v>246</v>
      </c>
      <c r="H38" s="115">
        <v>112.96747967479675</v>
      </c>
      <c r="I38" s="114">
        <v>288</v>
      </c>
      <c r="J38" s="115">
        <v>107.26736111111111</v>
      </c>
      <c r="K38" s="45"/>
      <c r="L38" s="114">
        <v>246</v>
      </c>
      <c r="M38" s="115">
        <v>112.96747967479675</v>
      </c>
      <c r="N38" s="114">
        <v>245</v>
      </c>
      <c r="O38" s="115">
        <v>112.97142857142858</v>
      </c>
      <c r="P38" s="114">
        <v>1</v>
      </c>
      <c r="Q38" s="115">
        <v>112</v>
      </c>
      <c r="R38" s="45"/>
      <c r="S38" s="114">
        <v>288</v>
      </c>
      <c r="T38" s="115">
        <v>107.26736111111111</v>
      </c>
      <c r="U38" s="114">
        <v>1</v>
      </c>
      <c r="V38" s="115">
        <v>112</v>
      </c>
      <c r="W38" s="114">
        <v>287</v>
      </c>
      <c r="X38" s="115">
        <v>107.25087108013938</v>
      </c>
      <c r="Y38" s="45"/>
      <c r="Z38" s="114">
        <v>1</v>
      </c>
      <c r="AA38" s="115">
        <v>133</v>
      </c>
      <c r="AB38" s="114">
        <v>1</v>
      </c>
      <c r="AC38" s="115">
        <v>133</v>
      </c>
      <c r="AD38" s="114">
        <v>0</v>
      </c>
      <c r="AE38" s="115" t="s">
        <v>108</v>
      </c>
      <c r="AF38" s="53"/>
      <c r="AG38" s="53"/>
      <c r="AH38" s="53"/>
      <c r="AI38" s="53"/>
      <c r="AJ38" s="53"/>
      <c r="AK38" s="53"/>
      <c r="AL38" s="53"/>
      <c r="AM38" s="53"/>
      <c r="AN38" s="53"/>
      <c r="AO38" s="90"/>
      <c r="AP38" s="91"/>
    </row>
    <row r="39" spans="1:42" s="23" customFormat="1" ht="15.75">
      <c r="A39" s="52"/>
      <c r="B39" s="52"/>
      <c r="C39" s="147"/>
      <c r="D39" s="146" t="s">
        <v>89</v>
      </c>
      <c r="E39" s="140">
        <v>9961</v>
      </c>
      <c r="F39" s="141">
        <v>110.34323863065957</v>
      </c>
      <c r="G39" s="143">
        <v>4473</v>
      </c>
      <c r="H39" s="144">
        <v>112.57902973395932</v>
      </c>
      <c r="I39" s="98">
        <v>5488</v>
      </c>
      <c r="J39" s="112">
        <v>108.52095481049562</v>
      </c>
      <c r="K39" s="35"/>
      <c r="L39" s="140">
        <v>4443</v>
      </c>
      <c r="M39" s="141">
        <v>112.59509340535674</v>
      </c>
      <c r="N39" s="143">
        <v>4435</v>
      </c>
      <c r="O39" s="144">
        <v>112.59774520856821</v>
      </c>
      <c r="P39" s="98">
        <v>8</v>
      </c>
      <c r="Q39" s="112">
        <v>111.125</v>
      </c>
      <c r="R39" s="35"/>
      <c r="S39" s="140">
        <v>5518</v>
      </c>
      <c r="T39" s="141">
        <v>108.53008336353751</v>
      </c>
      <c r="U39" s="143">
        <v>38</v>
      </c>
      <c r="V39" s="144">
        <v>110.39473684210526</v>
      </c>
      <c r="W39" s="98">
        <v>5480</v>
      </c>
      <c r="X39" s="112">
        <v>108.51715328467154</v>
      </c>
      <c r="Y39" s="35"/>
      <c r="Z39" s="140">
        <v>90</v>
      </c>
      <c r="AA39" s="141">
        <v>118.72222222222223</v>
      </c>
      <c r="AB39" s="143">
        <v>80</v>
      </c>
      <c r="AC39" s="144">
        <v>120.97499999999999</v>
      </c>
      <c r="AD39" s="98">
        <v>10</v>
      </c>
      <c r="AE39" s="112">
        <v>100.7</v>
      </c>
      <c r="AF39" s="53"/>
      <c r="AG39" s="53"/>
      <c r="AH39" s="53"/>
      <c r="AI39" s="53"/>
      <c r="AJ39" s="53"/>
      <c r="AK39" s="53"/>
      <c r="AL39" s="53"/>
      <c r="AM39" s="53"/>
      <c r="AN39" s="53"/>
      <c r="AO39" s="90"/>
      <c r="AP39" s="91"/>
    </row>
    <row r="40" spans="1:42" ht="15.75">
      <c r="A40" s="52"/>
      <c r="B40" s="52"/>
      <c r="C40" s="105">
        <v>2</v>
      </c>
      <c r="D40" s="113" t="s">
        <v>31</v>
      </c>
      <c r="E40" s="114">
        <v>1796</v>
      </c>
      <c r="F40" s="115">
        <v>110.00055679287306</v>
      </c>
      <c r="G40" s="114">
        <v>808</v>
      </c>
      <c r="H40" s="115">
        <v>112.54826732673267</v>
      </c>
      <c r="I40" s="114">
        <v>988</v>
      </c>
      <c r="J40" s="115">
        <v>107.917004048583</v>
      </c>
      <c r="K40" s="45"/>
      <c r="L40" s="114">
        <v>803</v>
      </c>
      <c r="M40" s="115">
        <v>112.55168119551681</v>
      </c>
      <c r="N40" s="114">
        <v>803</v>
      </c>
      <c r="O40" s="115">
        <v>112.55168119551681</v>
      </c>
      <c r="P40" s="114">
        <v>0</v>
      </c>
      <c r="Q40" s="115" t="s">
        <v>108</v>
      </c>
      <c r="R40" s="45"/>
      <c r="S40" s="114">
        <v>993</v>
      </c>
      <c r="T40" s="115">
        <v>107.93756294058409</v>
      </c>
      <c r="U40" s="114">
        <v>5</v>
      </c>
      <c r="V40" s="115">
        <v>112</v>
      </c>
      <c r="W40" s="114">
        <v>988</v>
      </c>
      <c r="X40" s="115">
        <v>107.917004048583</v>
      </c>
      <c r="Y40" s="45"/>
      <c r="Z40" s="114">
        <v>25</v>
      </c>
      <c r="AA40" s="115">
        <v>115.08</v>
      </c>
      <c r="AB40" s="114">
        <v>22</v>
      </c>
      <c r="AC40" s="115">
        <v>118.68181818181819</v>
      </c>
      <c r="AD40" s="114">
        <v>3</v>
      </c>
      <c r="AE40" s="115">
        <v>88.666666666666671</v>
      </c>
      <c r="AF40" s="53"/>
      <c r="AG40" s="53"/>
      <c r="AH40" s="53"/>
      <c r="AI40" s="53"/>
      <c r="AJ40" s="53"/>
      <c r="AK40" s="53"/>
      <c r="AL40" s="53"/>
      <c r="AM40" s="53"/>
      <c r="AN40" s="53"/>
      <c r="AO40" s="90"/>
      <c r="AP40" s="91"/>
    </row>
    <row r="41" spans="1:42" ht="15.75">
      <c r="A41" s="52"/>
      <c r="B41" s="52"/>
      <c r="C41" s="105">
        <v>13</v>
      </c>
      <c r="D41" s="113" t="s">
        <v>32</v>
      </c>
      <c r="E41" s="114">
        <v>2189</v>
      </c>
      <c r="F41" s="115">
        <v>110.26770214709913</v>
      </c>
      <c r="G41" s="114">
        <v>1009</v>
      </c>
      <c r="H41" s="115">
        <v>112.61446977205154</v>
      </c>
      <c r="I41" s="114">
        <v>1180</v>
      </c>
      <c r="J41" s="115">
        <v>108.26101694915255</v>
      </c>
      <c r="K41" s="45"/>
      <c r="L41" s="114">
        <v>1002</v>
      </c>
      <c r="M41" s="115">
        <v>112.5998003992016</v>
      </c>
      <c r="N41" s="114">
        <v>1000</v>
      </c>
      <c r="O41" s="115">
        <v>112.608</v>
      </c>
      <c r="P41" s="114">
        <v>2</v>
      </c>
      <c r="Q41" s="115">
        <v>108.5</v>
      </c>
      <c r="R41" s="45"/>
      <c r="S41" s="114">
        <v>1187</v>
      </c>
      <c r="T41" s="115">
        <v>108.29907329401854</v>
      </c>
      <c r="U41" s="114">
        <v>9</v>
      </c>
      <c r="V41" s="115">
        <v>113.33333333333333</v>
      </c>
      <c r="W41" s="114">
        <v>1178</v>
      </c>
      <c r="X41" s="115">
        <v>108.26061120543294</v>
      </c>
      <c r="Y41" s="45"/>
      <c r="Z41" s="114">
        <v>16</v>
      </c>
      <c r="AA41" s="115">
        <v>120.3125</v>
      </c>
      <c r="AB41" s="114">
        <v>15</v>
      </c>
      <c r="AC41" s="115">
        <v>120.86666666666666</v>
      </c>
      <c r="AD41" s="114">
        <v>1</v>
      </c>
      <c r="AE41" s="115">
        <v>112</v>
      </c>
      <c r="AF41" s="53"/>
      <c r="AG41" s="53"/>
      <c r="AH41" s="53"/>
      <c r="AI41" s="53"/>
      <c r="AJ41" s="53"/>
      <c r="AK41" s="53"/>
      <c r="AL41" s="53"/>
      <c r="AM41" s="53"/>
      <c r="AN41" s="53"/>
      <c r="AO41" s="90"/>
      <c r="AP41" s="91"/>
    </row>
    <row r="42" spans="1:42" ht="15.75">
      <c r="A42" s="52"/>
      <c r="B42" s="52"/>
      <c r="C42" s="105">
        <v>16</v>
      </c>
      <c r="D42" s="113" t="s">
        <v>33</v>
      </c>
      <c r="E42" s="114">
        <v>941</v>
      </c>
      <c r="F42" s="114">
        <v>110.19447396386822</v>
      </c>
      <c r="G42" s="114">
        <v>434</v>
      </c>
      <c r="H42" s="115">
        <v>112.23732718894009</v>
      </c>
      <c r="I42" s="114">
        <v>507</v>
      </c>
      <c r="J42" s="115">
        <v>108.44575936883629</v>
      </c>
      <c r="K42" s="45"/>
      <c r="L42" s="114">
        <v>431</v>
      </c>
      <c r="M42" s="114">
        <v>112.24593967517401</v>
      </c>
      <c r="N42" s="114">
        <v>431</v>
      </c>
      <c r="O42" s="115">
        <v>112.24593967517401</v>
      </c>
      <c r="P42" s="114">
        <v>0</v>
      </c>
      <c r="Q42" s="115" t="s">
        <v>108</v>
      </c>
      <c r="R42" s="45"/>
      <c r="S42" s="114">
        <v>510</v>
      </c>
      <c r="T42" s="114">
        <v>108.46078431372548</v>
      </c>
      <c r="U42" s="114">
        <v>3</v>
      </c>
      <c r="V42" s="115">
        <v>111</v>
      </c>
      <c r="W42" s="114">
        <v>507</v>
      </c>
      <c r="X42" s="115">
        <v>108.44575936883629</v>
      </c>
      <c r="Y42" s="45"/>
      <c r="Z42" s="114">
        <v>5</v>
      </c>
      <c r="AA42" s="114">
        <v>112</v>
      </c>
      <c r="AB42" s="114">
        <v>5</v>
      </c>
      <c r="AC42" s="115">
        <v>112</v>
      </c>
      <c r="AD42" s="114">
        <v>0</v>
      </c>
      <c r="AE42" s="115" t="s">
        <v>108</v>
      </c>
      <c r="AF42" s="53"/>
      <c r="AG42" s="53"/>
      <c r="AH42" s="53"/>
      <c r="AI42" s="53"/>
      <c r="AJ42" s="53"/>
      <c r="AK42" s="53"/>
      <c r="AL42" s="53"/>
      <c r="AM42" s="53"/>
      <c r="AN42" s="53"/>
      <c r="AO42" s="88"/>
      <c r="AP42" s="89"/>
    </row>
    <row r="43" spans="1:42" ht="15.75">
      <c r="A43" s="52"/>
      <c r="B43" s="52"/>
      <c r="C43" s="105">
        <v>19</v>
      </c>
      <c r="D43" s="113" t="s">
        <v>34</v>
      </c>
      <c r="E43" s="114">
        <v>1369</v>
      </c>
      <c r="F43" s="115">
        <v>110.8590211833455</v>
      </c>
      <c r="G43" s="114">
        <v>625</v>
      </c>
      <c r="H43" s="115">
        <v>112.47199999999999</v>
      </c>
      <c r="I43" s="114">
        <v>744</v>
      </c>
      <c r="J43" s="115">
        <v>109.50403225806451</v>
      </c>
      <c r="K43" s="45"/>
      <c r="L43" s="114">
        <v>620</v>
      </c>
      <c r="M43" s="115">
        <v>112.4758064516129</v>
      </c>
      <c r="N43" s="114">
        <v>618</v>
      </c>
      <c r="O43" s="115">
        <v>112.47734627831716</v>
      </c>
      <c r="P43" s="114">
        <v>2</v>
      </c>
      <c r="Q43" s="115">
        <v>112</v>
      </c>
      <c r="R43" s="45"/>
      <c r="S43" s="114">
        <v>749</v>
      </c>
      <c r="T43" s="115">
        <v>109.52069425901202</v>
      </c>
      <c r="U43" s="114">
        <v>7</v>
      </c>
      <c r="V43" s="115">
        <v>112</v>
      </c>
      <c r="W43" s="114">
        <v>742</v>
      </c>
      <c r="X43" s="115">
        <v>109.49730458221025</v>
      </c>
      <c r="Y43" s="45"/>
      <c r="Z43" s="114">
        <v>10</v>
      </c>
      <c r="AA43" s="115">
        <v>135.1</v>
      </c>
      <c r="AB43" s="114">
        <v>10</v>
      </c>
      <c r="AC43" s="115">
        <v>135.1</v>
      </c>
      <c r="AD43" s="114">
        <v>0</v>
      </c>
      <c r="AE43" s="115" t="s">
        <v>108</v>
      </c>
      <c r="AF43" s="53"/>
      <c r="AG43" s="53"/>
      <c r="AH43" s="53"/>
      <c r="AI43" s="53"/>
      <c r="AJ43" s="53"/>
      <c r="AK43" s="53"/>
      <c r="AL43" s="53"/>
      <c r="AM43" s="53"/>
      <c r="AN43" s="53"/>
      <c r="AO43" s="90"/>
      <c r="AP43" s="91"/>
    </row>
    <row r="44" spans="1:42" ht="15.75">
      <c r="A44" s="52"/>
      <c r="B44" s="52"/>
      <c r="C44" s="105">
        <v>45</v>
      </c>
      <c r="D44" s="113" t="s">
        <v>35</v>
      </c>
      <c r="E44" s="114">
        <v>3666</v>
      </c>
      <c r="F44" s="115">
        <v>110.40180032733224</v>
      </c>
      <c r="G44" s="114">
        <v>1597</v>
      </c>
      <c r="H44" s="115">
        <v>112.70695053224796</v>
      </c>
      <c r="I44" s="114">
        <v>2069</v>
      </c>
      <c r="J44" s="115">
        <v>108.62252295795071</v>
      </c>
      <c r="K44" s="45"/>
      <c r="L44" s="114">
        <v>1587</v>
      </c>
      <c r="M44" s="115">
        <v>112.75551354757404</v>
      </c>
      <c r="N44" s="114">
        <v>1583</v>
      </c>
      <c r="O44" s="115">
        <v>112.75742261528742</v>
      </c>
      <c r="P44" s="114">
        <v>4</v>
      </c>
      <c r="Q44" s="115">
        <v>112</v>
      </c>
      <c r="R44" s="45"/>
      <c r="S44" s="114">
        <v>2079</v>
      </c>
      <c r="T44" s="115">
        <v>108.6050986050986</v>
      </c>
      <c r="U44" s="114">
        <v>14</v>
      </c>
      <c r="V44" s="115">
        <v>107</v>
      </c>
      <c r="W44" s="114">
        <v>2065</v>
      </c>
      <c r="X44" s="115">
        <v>108.61598062953995</v>
      </c>
      <c r="Y44" s="45"/>
      <c r="Z44" s="114">
        <v>34</v>
      </c>
      <c r="AA44" s="115">
        <v>116.82352941176471</v>
      </c>
      <c r="AB44" s="114">
        <v>28</v>
      </c>
      <c r="AC44" s="115">
        <v>119.39285714285714</v>
      </c>
      <c r="AD44" s="114">
        <v>6</v>
      </c>
      <c r="AE44" s="115">
        <v>104.83333333333333</v>
      </c>
      <c r="AF44" s="53"/>
      <c r="AG44" s="53"/>
      <c r="AH44" s="53"/>
      <c r="AI44" s="53"/>
      <c r="AJ44" s="53"/>
      <c r="AK44" s="53"/>
      <c r="AL44" s="53"/>
      <c r="AM44" s="53"/>
      <c r="AN44" s="53"/>
      <c r="AO44" s="90"/>
      <c r="AP44" s="91"/>
    </row>
    <row r="45" spans="1:42" s="23" customFormat="1" ht="15.75">
      <c r="A45" s="52"/>
      <c r="B45" s="52"/>
      <c r="C45" s="147"/>
      <c r="D45" s="146" t="s">
        <v>51</v>
      </c>
      <c r="E45" s="140">
        <v>39691</v>
      </c>
      <c r="F45" s="141">
        <v>110.85538283238013</v>
      </c>
      <c r="G45" s="143">
        <v>18257</v>
      </c>
      <c r="H45" s="144">
        <v>112.54291504628361</v>
      </c>
      <c r="I45" s="98">
        <v>21434</v>
      </c>
      <c r="J45" s="112">
        <v>109.41798077820286</v>
      </c>
      <c r="K45" s="35"/>
      <c r="L45" s="140">
        <v>18028</v>
      </c>
      <c r="M45" s="141">
        <v>112.58830707787885</v>
      </c>
      <c r="N45" s="143">
        <v>18000</v>
      </c>
      <c r="O45" s="144">
        <v>112.59238888888889</v>
      </c>
      <c r="P45" s="98">
        <v>28</v>
      </c>
      <c r="Q45" s="112">
        <v>109.96428571428571</v>
      </c>
      <c r="R45" s="35"/>
      <c r="S45" s="140">
        <v>21663</v>
      </c>
      <c r="T45" s="141">
        <v>109.41323916355076</v>
      </c>
      <c r="U45" s="143">
        <v>257</v>
      </c>
      <c r="V45" s="144">
        <v>109.07782101167315</v>
      </c>
      <c r="W45" s="98">
        <v>21406</v>
      </c>
      <c r="X45" s="112">
        <v>109.41726618705036</v>
      </c>
      <c r="Y45" s="35"/>
      <c r="Z45" s="140">
        <v>672</v>
      </c>
      <c r="AA45" s="141">
        <v>119.85863095238095</v>
      </c>
      <c r="AB45" s="143">
        <v>503</v>
      </c>
      <c r="AC45" s="144">
        <v>122.85089463220676</v>
      </c>
      <c r="AD45" s="98">
        <v>169</v>
      </c>
      <c r="AE45" s="112">
        <v>110.95266272189349</v>
      </c>
      <c r="AF45" s="53"/>
      <c r="AG45" s="53"/>
      <c r="AH45" s="53"/>
      <c r="AI45" s="53"/>
      <c r="AJ45" s="53"/>
      <c r="AK45" s="53"/>
      <c r="AL45" s="53"/>
      <c r="AM45" s="53"/>
      <c r="AN45" s="53"/>
      <c r="AO45" s="90"/>
      <c r="AP45" s="91"/>
    </row>
    <row r="46" spans="1:42" ht="15.75">
      <c r="A46" s="52"/>
      <c r="B46" s="52"/>
      <c r="C46" s="105">
        <v>8</v>
      </c>
      <c r="D46" s="113" t="s">
        <v>36</v>
      </c>
      <c r="E46" s="114">
        <v>29366</v>
      </c>
      <c r="F46" s="115">
        <v>110.92004358782265</v>
      </c>
      <c r="G46" s="114">
        <v>13772</v>
      </c>
      <c r="H46" s="115">
        <v>112.54320360151031</v>
      </c>
      <c r="I46" s="114">
        <v>15594</v>
      </c>
      <c r="J46" s="115">
        <v>109.48653328203154</v>
      </c>
      <c r="K46" s="45"/>
      <c r="L46" s="114">
        <v>13598</v>
      </c>
      <c r="M46" s="115">
        <v>112.58574790410354</v>
      </c>
      <c r="N46" s="114">
        <v>13575</v>
      </c>
      <c r="O46" s="115">
        <v>112.59093922651934</v>
      </c>
      <c r="P46" s="114">
        <v>23</v>
      </c>
      <c r="Q46" s="115">
        <v>109.52173913043478</v>
      </c>
      <c r="R46" s="45"/>
      <c r="S46" s="114">
        <v>15768</v>
      </c>
      <c r="T46" s="115">
        <v>109.48357432775241</v>
      </c>
      <c r="U46" s="114">
        <v>197</v>
      </c>
      <c r="V46" s="115">
        <v>109.25380710659898</v>
      </c>
      <c r="W46" s="114">
        <v>15571</v>
      </c>
      <c r="X46" s="115">
        <v>109.48648127930126</v>
      </c>
      <c r="Y46" s="45"/>
      <c r="Z46" s="114">
        <v>510</v>
      </c>
      <c r="AA46" s="115">
        <v>121.19411764705882</v>
      </c>
      <c r="AB46" s="114">
        <v>379</v>
      </c>
      <c r="AC46" s="115">
        <v>124.35356200527704</v>
      </c>
      <c r="AD46" s="114">
        <v>131</v>
      </c>
      <c r="AE46" s="115">
        <v>112.05343511450381</v>
      </c>
      <c r="AF46" s="53"/>
      <c r="AG46" s="53"/>
      <c r="AH46" s="53"/>
      <c r="AI46" s="53"/>
      <c r="AJ46" s="53"/>
      <c r="AK46" s="53"/>
      <c r="AL46" s="53"/>
      <c r="AM46" s="53"/>
      <c r="AN46" s="53"/>
      <c r="AO46" s="90"/>
      <c r="AP46" s="91"/>
    </row>
    <row r="47" spans="1:42" ht="15.75">
      <c r="A47" s="52"/>
      <c r="B47" s="52"/>
      <c r="C47" s="105">
        <v>17</v>
      </c>
      <c r="D47" s="113" t="s">
        <v>72</v>
      </c>
      <c r="E47" s="114">
        <v>4195</v>
      </c>
      <c r="F47" s="115">
        <v>110.89988081048868</v>
      </c>
      <c r="G47" s="114">
        <v>1808</v>
      </c>
      <c r="H47" s="115">
        <v>113.06969026548673</v>
      </c>
      <c r="I47" s="114">
        <v>2387</v>
      </c>
      <c r="J47" s="115">
        <v>109.25638877251781</v>
      </c>
      <c r="K47" s="45"/>
      <c r="L47" s="114">
        <v>1781</v>
      </c>
      <c r="M47" s="115">
        <v>113.08590679393599</v>
      </c>
      <c r="N47" s="114">
        <v>1779</v>
      </c>
      <c r="O47" s="115">
        <v>113.08712759977516</v>
      </c>
      <c r="P47" s="114">
        <v>2</v>
      </c>
      <c r="Q47" s="115">
        <v>112</v>
      </c>
      <c r="R47" s="45"/>
      <c r="S47" s="114">
        <v>2414</v>
      </c>
      <c r="T47" s="115">
        <v>109.28707539353769</v>
      </c>
      <c r="U47" s="114">
        <v>29</v>
      </c>
      <c r="V47" s="115">
        <v>112</v>
      </c>
      <c r="W47" s="114">
        <v>2385</v>
      </c>
      <c r="X47" s="115">
        <v>109.25408805031446</v>
      </c>
      <c r="Y47" s="45"/>
      <c r="Z47" s="114">
        <v>77</v>
      </c>
      <c r="AA47" s="115">
        <v>117.44155844155844</v>
      </c>
      <c r="AB47" s="114">
        <v>57</v>
      </c>
      <c r="AC47" s="115">
        <v>121.35087719298245</v>
      </c>
      <c r="AD47" s="114">
        <v>20</v>
      </c>
      <c r="AE47" s="115">
        <v>106.3</v>
      </c>
      <c r="AF47" s="53"/>
      <c r="AG47" s="53"/>
      <c r="AH47" s="53"/>
      <c r="AI47" s="53"/>
      <c r="AJ47" s="53"/>
      <c r="AK47" s="53"/>
      <c r="AL47" s="53"/>
      <c r="AM47" s="53"/>
      <c r="AN47" s="53"/>
      <c r="AO47" s="90"/>
      <c r="AP47" s="91"/>
    </row>
    <row r="48" spans="1:42" ht="15.75">
      <c r="A48" s="52"/>
      <c r="B48" s="52"/>
      <c r="C48" s="105">
        <v>25</v>
      </c>
      <c r="D48" s="113" t="s">
        <v>73</v>
      </c>
      <c r="E48" s="114">
        <v>2415</v>
      </c>
      <c r="F48" s="115">
        <v>110.12587991718426</v>
      </c>
      <c r="G48" s="114">
        <v>967</v>
      </c>
      <c r="H48" s="115">
        <v>111.67631851085832</v>
      </c>
      <c r="I48" s="114">
        <v>1448</v>
      </c>
      <c r="J48" s="115">
        <v>109.09046961325967</v>
      </c>
      <c r="K48" s="45"/>
      <c r="L48" s="114">
        <v>955</v>
      </c>
      <c r="M48" s="115">
        <v>111.81884816753927</v>
      </c>
      <c r="N48" s="114">
        <v>953</v>
      </c>
      <c r="O48" s="115">
        <v>111.81846799580273</v>
      </c>
      <c r="P48" s="114">
        <v>2</v>
      </c>
      <c r="Q48" s="115">
        <v>112</v>
      </c>
      <c r="R48" s="45"/>
      <c r="S48" s="114">
        <v>1460</v>
      </c>
      <c r="T48" s="115">
        <v>109.01849315068493</v>
      </c>
      <c r="U48" s="114">
        <v>14</v>
      </c>
      <c r="V48" s="115">
        <v>102</v>
      </c>
      <c r="W48" s="114">
        <v>1446</v>
      </c>
      <c r="X48" s="115">
        <v>109.08644536652835</v>
      </c>
      <c r="Y48" s="45"/>
      <c r="Z48" s="114">
        <v>25</v>
      </c>
      <c r="AA48" s="115">
        <v>112</v>
      </c>
      <c r="AB48" s="114">
        <v>17</v>
      </c>
      <c r="AC48" s="115">
        <v>112</v>
      </c>
      <c r="AD48" s="114">
        <v>8</v>
      </c>
      <c r="AE48" s="115">
        <v>112</v>
      </c>
      <c r="AF48" s="53"/>
      <c r="AG48" s="53"/>
      <c r="AH48" s="53"/>
      <c r="AI48" s="53"/>
      <c r="AJ48" s="53"/>
      <c r="AK48" s="53"/>
      <c r="AL48" s="53"/>
      <c r="AM48" s="53"/>
      <c r="AN48" s="53"/>
      <c r="AO48" s="88"/>
      <c r="AP48" s="89"/>
    </row>
    <row r="49" spans="1:42" ht="15.75">
      <c r="A49" s="52"/>
      <c r="B49" s="52"/>
      <c r="C49" s="105">
        <v>43</v>
      </c>
      <c r="D49" s="113" t="s">
        <v>37</v>
      </c>
      <c r="E49" s="114">
        <v>3715</v>
      </c>
      <c r="F49" s="115">
        <v>110.76823687752355</v>
      </c>
      <c r="G49" s="114">
        <v>1710</v>
      </c>
      <c r="H49" s="115">
        <v>112.47368421052632</v>
      </c>
      <c r="I49" s="114">
        <v>2005</v>
      </c>
      <c r="J49" s="115">
        <v>109.31371571072319</v>
      </c>
      <c r="K49" s="45"/>
      <c r="L49" s="114">
        <v>1694</v>
      </c>
      <c r="M49" s="115">
        <v>112.51948051948052</v>
      </c>
      <c r="N49" s="114">
        <v>1693</v>
      </c>
      <c r="O49" s="115">
        <v>112.51978735971647</v>
      </c>
      <c r="P49" s="114">
        <v>1</v>
      </c>
      <c r="Q49" s="115">
        <v>112</v>
      </c>
      <c r="R49" s="45"/>
      <c r="S49" s="114">
        <v>2021</v>
      </c>
      <c r="T49" s="115">
        <v>109.30034636318653</v>
      </c>
      <c r="U49" s="114">
        <v>17</v>
      </c>
      <c r="V49" s="115">
        <v>107.88235294117646</v>
      </c>
      <c r="W49" s="114">
        <v>2004</v>
      </c>
      <c r="X49" s="115">
        <v>109.312375249501</v>
      </c>
      <c r="Y49" s="45"/>
      <c r="Z49" s="114">
        <v>60</v>
      </c>
      <c r="AA49" s="115">
        <v>114.88333333333334</v>
      </c>
      <c r="AB49" s="114">
        <v>50</v>
      </c>
      <c r="AC49" s="115">
        <v>116.86</v>
      </c>
      <c r="AD49" s="114">
        <v>10</v>
      </c>
      <c r="AE49" s="115">
        <v>105</v>
      </c>
      <c r="AF49" s="53"/>
      <c r="AG49" s="53"/>
      <c r="AH49" s="53"/>
      <c r="AI49" s="53"/>
      <c r="AJ49" s="53"/>
      <c r="AK49" s="53"/>
      <c r="AL49" s="53"/>
      <c r="AM49" s="53"/>
      <c r="AN49" s="53"/>
      <c r="AO49" s="90"/>
      <c r="AP49" s="91"/>
    </row>
    <row r="50" spans="1:42" s="23" customFormat="1" ht="15.75">
      <c r="A50" s="52"/>
      <c r="B50" s="52"/>
      <c r="C50" s="147"/>
      <c r="D50" s="146" t="s">
        <v>53</v>
      </c>
      <c r="E50" s="140">
        <v>4746</v>
      </c>
      <c r="F50" s="141">
        <v>110.4197218710493</v>
      </c>
      <c r="G50" s="143">
        <v>2275</v>
      </c>
      <c r="H50" s="144">
        <v>112.58197802197802</v>
      </c>
      <c r="I50" s="98">
        <v>2471</v>
      </c>
      <c r="J50" s="112">
        <v>108.42897612302711</v>
      </c>
      <c r="K50" s="35"/>
      <c r="L50" s="140">
        <v>2263</v>
      </c>
      <c r="M50" s="141">
        <v>112.55722492266902</v>
      </c>
      <c r="N50" s="143">
        <v>2259</v>
      </c>
      <c r="O50" s="144">
        <v>112.5891987605135</v>
      </c>
      <c r="P50" s="98">
        <v>4</v>
      </c>
      <c r="Q50" s="112">
        <v>94.5</v>
      </c>
      <c r="R50" s="35"/>
      <c r="S50" s="140">
        <v>2483</v>
      </c>
      <c r="T50" s="141">
        <v>108.4716069271043</v>
      </c>
      <c r="U50" s="143">
        <v>16</v>
      </c>
      <c r="V50" s="144">
        <v>111.5625</v>
      </c>
      <c r="W50" s="98">
        <v>2467</v>
      </c>
      <c r="X50" s="112">
        <v>108.45156059991893</v>
      </c>
      <c r="Y50" s="35"/>
      <c r="Z50" s="140">
        <v>39</v>
      </c>
      <c r="AA50" s="141">
        <v>119.38461538461539</v>
      </c>
      <c r="AB50" s="143">
        <v>32</v>
      </c>
      <c r="AC50" s="144">
        <v>124.625</v>
      </c>
      <c r="AD50" s="98">
        <v>7</v>
      </c>
      <c r="AE50" s="112">
        <v>95.428571428571431</v>
      </c>
      <c r="AF50" s="53"/>
      <c r="AG50" s="53"/>
      <c r="AH50" s="53"/>
      <c r="AI50" s="53"/>
      <c r="AJ50" s="53"/>
      <c r="AK50" s="53"/>
      <c r="AL50" s="53"/>
      <c r="AM50" s="53"/>
      <c r="AN50" s="53"/>
      <c r="AO50" s="90"/>
      <c r="AP50" s="91"/>
    </row>
    <row r="51" spans="1:42" ht="15.75">
      <c r="A51" s="52"/>
      <c r="B51" s="52"/>
      <c r="C51" s="105">
        <v>6</v>
      </c>
      <c r="D51" s="113" t="s">
        <v>38</v>
      </c>
      <c r="E51" s="114">
        <v>3141</v>
      </c>
      <c r="F51" s="115">
        <v>110.47055078000636</v>
      </c>
      <c r="G51" s="114">
        <v>1518</v>
      </c>
      <c r="H51" s="115">
        <v>112.80434782608695</v>
      </c>
      <c r="I51" s="114">
        <v>1623</v>
      </c>
      <c r="J51" s="115">
        <v>108.28773875539125</v>
      </c>
      <c r="K51" s="45"/>
      <c r="L51" s="114">
        <v>1514</v>
      </c>
      <c r="M51" s="115">
        <v>112.76023778071334</v>
      </c>
      <c r="N51" s="114">
        <v>1510</v>
      </c>
      <c r="O51" s="115">
        <v>112.80860927152318</v>
      </c>
      <c r="P51" s="114">
        <v>4</v>
      </c>
      <c r="Q51" s="115">
        <v>94.5</v>
      </c>
      <c r="R51" s="45"/>
      <c r="S51" s="114">
        <v>1627</v>
      </c>
      <c r="T51" s="115">
        <v>108.33988936693301</v>
      </c>
      <c r="U51" s="114">
        <v>8</v>
      </c>
      <c r="V51" s="115">
        <v>112</v>
      </c>
      <c r="W51" s="114">
        <v>1619</v>
      </c>
      <c r="X51" s="115">
        <v>108.3218035824583</v>
      </c>
      <c r="Y51" s="45"/>
      <c r="Z51" s="114">
        <v>33</v>
      </c>
      <c r="AA51" s="115">
        <v>120.72727272727273</v>
      </c>
      <c r="AB51" s="114">
        <v>28</v>
      </c>
      <c r="AC51" s="115">
        <v>126.42857142857143</v>
      </c>
      <c r="AD51" s="114">
        <v>5</v>
      </c>
      <c r="AE51" s="115">
        <v>88.8</v>
      </c>
      <c r="AF51" s="53"/>
      <c r="AG51" s="53"/>
      <c r="AH51" s="53"/>
      <c r="AI51" s="53"/>
      <c r="AJ51" s="53"/>
      <c r="AK51" s="53"/>
      <c r="AL51" s="53"/>
      <c r="AM51" s="53"/>
      <c r="AN51" s="53"/>
      <c r="AO51" s="90"/>
      <c r="AP51" s="91"/>
    </row>
    <row r="52" spans="1:42" ht="15.75">
      <c r="A52" s="52"/>
      <c r="B52" s="52"/>
      <c r="C52" s="105">
        <v>10</v>
      </c>
      <c r="D52" s="113" t="s">
        <v>39</v>
      </c>
      <c r="E52" s="114">
        <v>1605</v>
      </c>
      <c r="F52" s="115">
        <v>110.3202492211838</v>
      </c>
      <c r="G52" s="114">
        <v>757</v>
      </c>
      <c r="H52" s="115">
        <v>112.13606340819022</v>
      </c>
      <c r="I52" s="114">
        <v>848</v>
      </c>
      <c r="J52" s="115">
        <v>108.69929245283019</v>
      </c>
      <c r="K52" s="45"/>
      <c r="L52" s="114">
        <v>749</v>
      </c>
      <c r="M52" s="115">
        <v>112.14686248331108</v>
      </c>
      <c r="N52" s="114">
        <v>749</v>
      </c>
      <c r="O52" s="115">
        <v>112.14686248331108</v>
      </c>
      <c r="P52" s="114">
        <v>0</v>
      </c>
      <c r="Q52" s="115" t="s">
        <v>108</v>
      </c>
      <c r="R52" s="45"/>
      <c r="S52" s="114">
        <v>856</v>
      </c>
      <c r="T52" s="115">
        <v>108.72196261682242</v>
      </c>
      <c r="U52" s="114">
        <v>8</v>
      </c>
      <c r="V52" s="115">
        <v>111.125</v>
      </c>
      <c r="W52" s="114">
        <v>848</v>
      </c>
      <c r="X52" s="115">
        <v>108.69929245283019</v>
      </c>
      <c r="Y52" s="45"/>
      <c r="Z52" s="114">
        <v>6</v>
      </c>
      <c r="AA52" s="115">
        <v>112</v>
      </c>
      <c r="AB52" s="114">
        <v>4</v>
      </c>
      <c r="AC52" s="115">
        <v>112</v>
      </c>
      <c r="AD52" s="114">
        <v>2</v>
      </c>
      <c r="AE52" s="115">
        <v>112</v>
      </c>
      <c r="AF52" s="53"/>
      <c r="AG52" s="53"/>
      <c r="AH52" s="53"/>
      <c r="AI52" s="53"/>
      <c r="AJ52" s="53"/>
      <c r="AK52" s="53"/>
      <c r="AL52" s="53"/>
      <c r="AM52" s="53"/>
      <c r="AN52" s="53"/>
      <c r="AO52" s="90"/>
      <c r="AP52" s="91"/>
    </row>
    <row r="53" spans="1:42" s="23" customFormat="1" ht="15.75">
      <c r="A53" s="52"/>
      <c r="B53" s="52"/>
      <c r="C53" s="147"/>
      <c r="D53" s="146" t="s">
        <v>54</v>
      </c>
      <c r="E53" s="140">
        <v>9833</v>
      </c>
      <c r="F53" s="141">
        <v>110.52933997762636</v>
      </c>
      <c r="G53" s="143">
        <v>4891</v>
      </c>
      <c r="H53" s="144">
        <v>112.61562052749949</v>
      </c>
      <c r="I53" s="98">
        <v>4942</v>
      </c>
      <c r="J53" s="112">
        <v>108.46458923512748</v>
      </c>
      <c r="K53" s="35"/>
      <c r="L53" s="140">
        <v>4865</v>
      </c>
      <c r="M53" s="141">
        <v>112.62795477903391</v>
      </c>
      <c r="N53" s="143">
        <v>4857</v>
      </c>
      <c r="O53" s="144">
        <v>112.65493102738316</v>
      </c>
      <c r="P53" s="98">
        <v>8</v>
      </c>
      <c r="Q53" s="112">
        <v>96.25</v>
      </c>
      <c r="R53" s="35"/>
      <c r="S53" s="140">
        <v>4968</v>
      </c>
      <c r="T53" s="141">
        <v>108.47423510466989</v>
      </c>
      <c r="U53" s="143">
        <v>34</v>
      </c>
      <c r="V53" s="144">
        <v>107</v>
      </c>
      <c r="W53" s="98">
        <v>4934</v>
      </c>
      <c r="X53" s="112">
        <v>108.4843940008107</v>
      </c>
      <c r="Y53" s="35"/>
      <c r="Z53" s="140">
        <v>165</v>
      </c>
      <c r="AA53" s="141">
        <v>119.74545454545455</v>
      </c>
      <c r="AB53" s="143">
        <v>133</v>
      </c>
      <c r="AC53" s="144">
        <v>123.22556390977444</v>
      </c>
      <c r="AD53" s="98">
        <v>32</v>
      </c>
      <c r="AE53" s="112">
        <v>105.28125</v>
      </c>
      <c r="AF53" s="53"/>
      <c r="AG53" s="53"/>
      <c r="AH53" s="53"/>
      <c r="AI53" s="53"/>
      <c r="AJ53" s="53"/>
      <c r="AK53" s="53"/>
      <c r="AL53" s="53"/>
      <c r="AM53" s="53"/>
      <c r="AN53" s="53"/>
      <c r="AO53" s="88"/>
      <c r="AP53" s="89"/>
    </row>
    <row r="54" spans="1:42" ht="15.75">
      <c r="A54" s="52"/>
      <c r="B54" s="52"/>
      <c r="C54" s="105">
        <v>15</v>
      </c>
      <c r="D54" s="113" t="s">
        <v>76</v>
      </c>
      <c r="E54" s="114">
        <v>4299</v>
      </c>
      <c r="F54" s="115">
        <v>110.47825075598976</v>
      </c>
      <c r="G54" s="114">
        <v>2152</v>
      </c>
      <c r="H54" s="115">
        <v>112.63475836431226</v>
      </c>
      <c r="I54" s="114">
        <v>2147</v>
      </c>
      <c r="J54" s="115">
        <v>108.31672100605496</v>
      </c>
      <c r="K54" s="45"/>
      <c r="L54" s="114">
        <v>2143</v>
      </c>
      <c r="M54" s="115">
        <v>112.623425104993</v>
      </c>
      <c r="N54" s="114">
        <v>2139</v>
      </c>
      <c r="O54" s="115">
        <v>112.68349696119682</v>
      </c>
      <c r="P54" s="114">
        <v>4</v>
      </c>
      <c r="Q54" s="115">
        <v>80.5</v>
      </c>
      <c r="R54" s="45"/>
      <c r="S54" s="114">
        <v>2156</v>
      </c>
      <c r="T54" s="115">
        <v>108.34601113172542</v>
      </c>
      <c r="U54" s="114">
        <v>13</v>
      </c>
      <c r="V54" s="115">
        <v>104.61538461538461</v>
      </c>
      <c r="W54" s="114">
        <v>2143</v>
      </c>
      <c r="X54" s="115">
        <v>108.3686420905273</v>
      </c>
      <c r="Y54" s="45"/>
      <c r="Z54" s="114">
        <v>60</v>
      </c>
      <c r="AA54" s="115">
        <v>124.83333333333333</v>
      </c>
      <c r="AB54" s="114">
        <v>57</v>
      </c>
      <c r="AC54" s="115">
        <v>124</v>
      </c>
      <c r="AD54" s="114">
        <v>3</v>
      </c>
      <c r="AE54" s="115">
        <v>140.66666666666666</v>
      </c>
      <c r="AF54" s="53"/>
      <c r="AG54" s="53"/>
      <c r="AH54" s="53"/>
      <c r="AI54" s="53"/>
      <c r="AJ54" s="53"/>
      <c r="AK54" s="53"/>
      <c r="AL54" s="53"/>
      <c r="AM54" s="53"/>
      <c r="AN54" s="53"/>
      <c r="AO54" s="90"/>
      <c r="AP54" s="91"/>
    </row>
    <row r="55" spans="1:42" ht="15.75">
      <c r="A55" s="52"/>
      <c r="B55" s="52"/>
      <c r="C55" s="105">
        <v>27</v>
      </c>
      <c r="D55" s="113" t="s">
        <v>40</v>
      </c>
      <c r="E55" s="114">
        <v>1169</v>
      </c>
      <c r="F55" s="115">
        <v>110.35072711719418</v>
      </c>
      <c r="G55" s="114">
        <v>568</v>
      </c>
      <c r="H55" s="115">
        <v>112.0105633802817</v>
      </c>
      <c r="I55" s="114">
        <v>601</v>
      </c>
      <c r="J55" s="115">
        <v>108.7820299500832</v>
      </c>
      <c r="K55" s="45"/>
      <c r="L55" s="114">
        <v>564</v>
      </c>
      <c r="M55" s="115">
        <v>112.12943262411348</v>
      </c>
      <c r="N55" s="114">
        <v>564</v>
      </c>
      <c r="O55" s="115">
        <v>112.12943262411348</v>
      </c>
      <c r="P55" s="114">
        <v>0</v>
      </c>
      <c r="Q55" s="115" t="s">
        <v>108</v>
      </c>
      <c r="R55" s="45"/>
      <c r="S55" s="114">
        <v>605</v>
      </c>
      <c r="T55" s="115">
        <v>108.69256198347108</v>
      </c>
      <c r="U55" s="114">
        <v>4</v>
      </c>
      <c r="V55" s="115">
        <v>95.25</v>
      </c>
      <c r="W55" s="114">
        <v>601</v>
      </c>
      <c r="X55" s="115">
        <v>108.7820299500832</v>
      </c>
      <c r="Y55" s="45"/>
      <c r="Z55" s="114">
        <v>17</v>
      </c>
      <c r="AA55" s="115">
        <v>115.82352941176471</v>
      </c>
      <c r="AB55" s="114">
        <v>13</v>
      </c>
      <c r="AC55" s="115">
        <v>122.38461538461539</v>
      </c>
      <c r="AD55" s="114">
        <v>4</v>
      </c>
      <c r="AE55" s="115">
        <v>94.5</v>
      </c>
      <c r="AF55" s="53"/>
      <c r="AG55" s="53"/>
      <c r="AH55" s="53"/>
      <c r="AI55" s="53"/>
      <c r="AJ55" s="53"/>
      <c r="AK55" s="53"/>
      <c r="AL55" s="53"/>
      <c r="AM55" s="53"/>
      <c r="AN55" s="53"/>
      <c r="AO55" s="90"/>
      <c r="AP55" s="91"/>
    </row>
    <row r="56" spans="1:42" ht="15.75">
      <c r="A56" s="52"/>
      <c r="B56" s="52"/>
      <c r="C56" s="105">
        <v>32</v>
      </c>
      <c r="D56" s="113" t="s">
        <v>77</v>
      </c>
      <c r="E56" s="114">
        <v>896</v>
      </c>
      <c r="F56" s="115">
        <v>110.35044642857143</v>
      </c>
      <c r="G56" s="114">
        <v>429</v>
      </c>
      <c r="H56" s="115">
        <v>113.03962703962704</v>
      </c>
      <c r="I56" s="114">
        <v>467</v>
      </c>
      <c r="J56" s="115">
        <v>107.88008565310493</v>
      </c>
      <c r="K56" s="45"/>
      <c r="L56" s="114">
        <v>428</v>
      </c>
      <c r="M56" s="115">
        <v>113.04205607476635</v>
      </c>
      <c r="N56" s="114">
        <v>425</v>
      </c>
      <c r="O56" s="115">
        <v>113.04941176470588</v>
      </c>
      <c r="P56" s="114">
        <v>3</v>
      </c>
      <c r="Q56" s="115">
        <v>112</v>
      </c>
      <c r="R56" s="45"/>
      <c r="S56" s="114">
        <v>468</v>
      </c>
      <c r="T56" s="115">
        <v>107.88888888888889</v>
      </c>
      <c r="U56" s="114">
        <v>4</v>
      </c>
      <c r="V56" s="115">
        <v>112</v>
      </c>
      <c r="W56" s="114">
        <v>464</v>
      </c>
      <c r="X56" s="115">
        <v>107.85344827586206</v>
      </c>
      <c r="Y56" s="45"/>
      <c r="Z56" s="114">
        <v>20</v>
      </c>
      <c r="AA56" s="115">
        <v>119.7</v>
      </c>
      <c r="AB56" s="114">
        <v>14</v>
      </c>
      <c r="AC56" s="115">
        <v>128</v>
      </c>
      <c r="AD56" s="114">
        <v>6</v>
      </c>
      <c r="AE56" s="115">
        <v>100.33333333333333</v>
      </c>
      <c r="AF56" s="53"/>
      <c r="AG56" s="53"/>
      <c r="AH56" s="53"/>
      <c r="AI56" s="53"/>
      <c r="AJ56" s="53"/>
      <c r="AK56" s="53"/>
      <c r="AL56" s="53"/>
      <c r="AM56" s="53"/>
      <c r="AN56" s="53"/>
      <c r="AO56" s="88"/>
      <c r="AP56" s="89"/>
    </row>
    <row r="57" spans="1:42" ht="15.75">
      <c r="A57" s="52"/>
      <c r="B57" s="52"/>
      <c r="C57" s="105">
        <v>36</v>
      </c>
      <c r="D57" s="113" t="s">
        <v>41</v>
      </c>
      <c r="E57" s="114">
        <v>3469</v>
      </c>
      <c r="F57" s="115">
        <v>110.69904871720956</v>
      </c>
      <c r="G57" s="114">
        <v>1742</v>
      </c>
      <c r="H57" s="115">
        <v>112.68484500574053</v>
      </c>
      <c r="I57" s="114">
        <v>1727</v>
      </c>
      <c r="J57" s="115">
        <v>108.69600463231036</v>
      </c>
      <c r="K57" s="45"/>
      <c r="L57" s="114">
        <v>1730</v>
      </c>
      <c r="M57" s="115">
        <v>112.69364161849711</v>
      </c>
      <c r="N57" s="114">
        <v>1729</v>
      </c>
      <c r="O57" s="115">
        <v>112.69404279930596</v>
      </c>
      <c r="P57" s="114">
        <v>1</v>
      </c>
      <c r="Q57" s="115">
        <v>112</v>
      </c>
      <c r="R57" s="45"/>
      <c r="S57" s="114">
        <v>1739</v>
      </c>
      <c r="T57" s="115">
        <v>108.71477860839563</v>
      </c>
      <c r="U57" s="114">
        <v>13</v>
      </c>
      <c r="V57" s="115">
        <v>111.46153846153847</v>
      </c>
      <c r="W57" s="114">
        <v>1726</v>
      </c>
      <c r="X57" s="115">
        <v>108.69409038238702</v>
      </c>
      <c r="Y57" s="45"/>
      <c r="Z57" s="114">
        <v>68</v>
      </c>
      <c r="AA57" s="115">
        <v>116.25</v>
      </c>
      <c r="AB57" s="114">
        <v>49</v>
      </c>
      <c r="AC57" s="115">
        <v>121.18367346938776</v>
      </c>
      <c r="AD57" s="114">
        <v>19</v>
      </c>
      <c r="AE57" s="115">
        <v>103.52631578947368</v>
      </c>
      <c r="AF57" s="53"/>
      <c r="AG57" s="53"/>
      <c r="AH57" s="53"/>
      <c r="AI57" s="53"/>
      <c r="AJ57" s="53"/>
      <c r="AK57" s="53"/>
      <c r="AL57" s="53"/>
      <c r="AM57" s="53"/>
      <c r="AN57" s="53"/>
      <c r="AO57" s="90"/>
      <c r="AP57" s="91"/>
    </row>
    <row r="58" spans="1:42" s="23" customFormat="1" ht="15.75">
      <c r="A58" s="52"/>
      <c r="B58" s="52"/>
      <c r="C58" s="147">
        <v>28</v>
      </c>
      <c r="D58" s="146" t="s">
        <v>90</v>
      </c>
      <c r="E58" s="140">
        <v>37044</v>
      </c>
      <c r="F58" s="141">
        <v>110.65759637188209</v>
      </c>
      <c r="G58" s="143">
        <v>18269</v>
      </c>
      <c r="H58" s="144">
        <v>112.67119163610488</v>
      </c>
      <c r="I58" s="98">
        <v>18775</v>
      </c>
      <c r="J58" s="112">
        <v>108.6982689747004</v>
      </c>
      <c r="K58" s="35"/>
      <c r="L58" s="140">
        <v>18107</v>
      </c>
      <c r="M58" s="141">
        <v>112.67222621085767</v>
      </c>
      <c r="N58" s="143">
        <v>18088</v>
      </c>
      <c r="O58" s="144">
        <v>112.6734851835471</v>
      </c>
      <c r="P58" s="98">
        <v>19</v>
      </c>
      <c r="Q58" s="112">
        <v>111.47368421052632</v>
      </c>
      <c r="R58" s="35"/>
      <c r="S58" s="140">
        <v>18937</v>
      </c>
      <c r="T58" s="141">
        <v>108.73126683212759</v>
      </c>
      <c r="U58" s="143">
        <v>181</v>
      </c>
      <c r="V58" s="144">
        <v>112.44198895027624</v>
      </c>
      <c r="W58" s="98">
        <v>18756</v>
      </c>
      <c r="X58" s="112">
        <v>108.69545745361485</v>
      </c>
      <c r="Y58" s="35"/>
      <c r="Z58" s="140">
        <v>596</v>
      </c>
      <c r="AA58" s="141">
        <v>119.38255033557047</v>
      </c>
      <c r="AB58" s="143">
        <v>452</v>
      </c>
      <c r="AC58" s="144">
        <v>123.15929203539822</v>
      </c>
      <c r="AD58" s="98">
        <v>144</v>
      </c>
      <c r="AE58" s="112">
        <v>107.52777777777777</v>
      </c>
      <c r="AF58" s="53"/>
      <c r="AG58" s="53"/>
      <c r="AH58" s="53"/>
      <c r="AI58" s="53"/>
      <c r="AJ58" s="53"/>
      <c r="AK58" s="53"/>
      <c r="AL58" s="53"/>
      <c r="AM58" s="53"/>
      <c r="AN58" s="53"/>
      <c r="AO58" s="90"/>
      <c r="AP58" s="91"/>
    </row>
    <row r="59" spans="1:42" s="23" customFormat="1" ht="15.75">
      <c r="A59" s="52"/>
      <c r="B59" s="52"/>
      <c r="C59" s="147">
        <v>30</v>
      </c>
      <c r="D59" s="146" t="s">
        <v>91</v>
      </c>
      <c r="E59" s="140">
        <v>8469</v>
      </c>
      <c r="F59" s="141">
        <v>110.57303105443381</v>
      </c>
      <c r="G59" s="143">
        <v>3644</v>
      </c>
      <c r="H59" s="144">
        <v>112.57272228320527</v>
      </c>
      <c r="I59" s="98">
        <v>4825</v>
      </c>
      <c r="J59" s="112">
        <v>109.06279792746113</v>
      </c>
      <c r="K59" s="35"/>
      <c r="L59" s="140">
        <v>3619</v>
      </c>
      <c r="M59" s="141">
        <v>112.58883669521967</v>
      </c>
      <c r="N59" s="143">
        <v>3612</v>
      </c>
      <c r="O59" s="144">
        <v>112.58997785160575</v>
      </c>
      <c r="P59" s="98">
        <v>7</v>
      </c>
      <c r="Q59" s="112">
        <v>112</v>
      </c>
      <c r="R59" s="35"/>
      <c r="S59" s="140">
        <v>4850</v>
      </c>
      <c r="T59" s="141">
        <v>109.06886597938144</v>
      </c>
      <c r="U59" s="143">
        <v>32</v>
      </c>
      <c r="V59" s="144">
        <v>110.625</v>
      </c>
      <c r="W59" s="98">
        <v>4818</v>
      </c>
      <c r="X59" s="112">
        <v>109.0585305105853</v>
      </c>
      <c r="Y59" s="35"/>
      <c r="Z59" s="140">
        <v>71</v>
      </c>
      <c r="AA59" s="141">
        <v>122.83098591549296</v>
      </c>
      <c r="AB59" s="143">
        <v>57</v>
      </c>
      <c r="AC59" s="144">
        <v>126.35087719298245</v>
      </c>
      <c r="AD59" s="98">
        <v>14</v>
      </c>
      <c r="AE59" s="112">
        <v>108.5</v>
      </c>
      <c r="AF59" s="53"/>
      <c r="AG59" s="53"/>
      <c r="AH59" s="53"/>
      <c r="AI59" s="53"/>
      <c r="AJ59" s="53"/>
      <c r="AK59" s="53"/>
      <c r="AL59" s="53"/>
      <c r="AM59" s="53"/>
      <c r="AN59" s="53"/>
      <c r="AO59" s="90"/>
      <c r="AP59" s="91"/>
    </row>
    <row r="60" spans="1:42" s="23" customFormat="1" ht="15.75">
      <c r="A60" s="52"/>
      <c r="B60" s="52"/>
      <c r="C60" s="147">
        <v>31</v>
      </c>
      <c r="D60" s="146" t="s">
        <v>57</v>
      </c>
      <c r="E60" s="140">
        <v>3363</v>
      </c>
      <c r="F60" s="141">
        <v>110.49776984834969</v>
      </c>
      <c r="G60" s="143">
        <v>1563</v>
      </c>
      <c r="H60" s="144">
        <v>112.33333333333333</v>
      </c>
      <c r="I60" s="98">
        <v>1800</v>
      </c>
      <c r="J60" s="112">
        <v>108.90388888888889</v>
      </c>
      <c r="K60" s="35"/>
      <c r="L60" s="140">
        <v>1555</v>
      </c>
      <c r="M60" s="141">
        <v>112.35691318327974</v>
      </c>
      <c r="N60" s="143">
        <v>1553</v>
      </c>
      <c r="O60" s="144">
        <v>112.33805537669028</v>
      </c>
      <c r="P60" s="98">
        <v>2</v>
      </c>
      <c r="Q60" s="112">
        <v>127</v>
      </c>
      <c r="R60" s="35"/>
      <c r="S60" s="140">
        <v>1808</v>
      </c>
      <c r="T60" s="141">
        <v>108.89878318584071</v>
      </c>
      <c r="U60" s="143">
        <v>10</v>
      </c>
      <c r="V60" s="144">
        <v>111.6</v>
      </c>
      <c r="W60" s="98">
        <v>1798</v>
      </c>
      <c r="X60" s="112">
        <v>108.88375973303671</v>
      </c>
      <c r="Y60" s="35"/>
      <c r="Z60" s="140">
        <v>51</v>
      </c>
      <c r="AA60" s="141">
        <v>118.70588235294117</v>
      </c>
      <c r="AB60" s="143">
        <v>35</v>
      </c>
      <c r="AC60" s="144">
        <v>122.28571428571429</v>
      </c>
      <c r="AD60" s="98">
        <v>16</v>
      </c>
      <c r="AE60" s="112">
        <v>110.875</v>
      </c>
      <c r="AF60" s="53"/>
      <c r="AG60" s="53"/>
      <c r="AH60" s="53"/>
      <c r="AI60" s="53"/>
      <c r="AJ60" s="53"/>
      <c r="AK60" s="53"/>
      <c r="AL60" s="53"/>
      <c r="AM60" s="53"/>
      <c r="AN60" s="53"/>
      <c r="AO60" s="90"/>
      <c r="AP60" s="91"/>
    </row>
    <row r="61" spans="1:42" s="23" customFormat="1" ht="15.75">
      <c r="A61" s="52"/>
      <c r="B61" s="52"/>
      <c r="C61" s="147">
        <v>26</v>
      </c>
      <c r="D61" s="146" t="s">
        <v>59</v>
      </c>
      <c r="E61" s="140">
        <v>1467</v>
      </c>
      <c r="F61" s="141">
        <v>110.40354464894342</v>
      </c>
      <c r="G61" s="143">
        <v>653</v>
      </c>
      <c r="H61" s="144">
        <v>112.02143950995406</v>
      </c>
      <c r="I61" s="98">
        <v>814</v>
      </c>
      <c r="J61" s="112">
        <v>109.10565110565111</v>
      </c>
      <c r="K61" s="35"/>
      <c r="L61" s="140">
        <v>649</v>
      </c>
      <c r="M61" s="141">
        <v>112.0215716486903</v>
      </c>
      <c r="N61" s="143">
        <v>649</v>
      </c>
      <c r="O61" s="144">
        <v>112.0215716486903</v>
      </c>
      <c r="P61" s="98">
        <v>0</v>
      </c>
      <c r="Q61" s="112" t="s">
        <v>108</v>
      </c>
      <c r="R61" s="35"/>
      <c r="S61" s="140">
        <v>818</v>
      </c>
      <c r="T61" s="141">
        <v>109.119804400978</v>
      </c>
      <c r="U61" s="143">
        <v>4</v>
      </c>
      <c r="V61" s="144">
        <v>112</v>
      </c>
      <c r="W61" s="98">
        <v>814</v>
      </c>
      <c r="X61" s="112">
        <v>109.10565110565111</v>
      </c>
      <c r="Y61" s="35"/>
      <c r="Z61" s="140">
        <v>9</v>
      </c>
      <c r="AA61" s="141">
        <v>113.22222222222223</v>
      </c>
      <c r="AB61" s="143">
        <v>9</v>
      </c>
      <c r="AC61" s="144">
        <v>113.22222222222223</v>
      </c>
      <c r="AD61" s="98">
        <v>0</v>
      </c>
      <c r="AE61" s="112" t="s">
        <v>108</v>
      </c>
      <c r="AF61" s="53"/>
      <c r="AG61" s="53"/>
      <c r="AH61" s="53"/>
      <c r="AI61" s="53"/>
      <c r="AJ61" s="53"/>
      <c r="AK61" s="53"/>
      <c r="AL61" s="53"/>
      <c r="AM61" s="53"/>
      <c r="AN61" s="53"/>
      <c r="AO61" s="88"/>
      <c r="AP61" s="89"/>
    </row>
    <row r="62" spans="1:42" s="23" customFormat="1" ht="15.75">
      <c r="A62" s="52"/>
      <c r="B62" s="52"/>
      <c r="C62" s="147"/>
      <c r="D62" s="146" t="s">
        <v>92</v>
      </c>
      <c r="E62" s="140">
        <v>22438</v>
      </c>
      <c r="F62" s="141">
        <v>110.57046082538551</v>
      </c>
      <c r="G62" s="143">
        <v>10487</v>
      </c>
      <c r="H62" s="144">
        <v>112.46476590063888</v>
      </c>
      <c r="I62" s="98">
        <v>11951</v>
      </c>
      <c r="J62" s="112">
        <v>108.90820851811564</v>
      </c>
      <c r="K62" s="35"/>
      <c r="L62" s="140">
        <v>10388</v>
      </c>
      <c r="M62" s="141">
        <v>112.4638043896804</v>
      </c>
      <c r="N62" s="143">
        <v>10357</v>
      </c>
      <c r="O62" s="144">
        <v>112.47098580670078</v>
      </c>
      <c r="P62" s="98">
        <v>31</v>
      </c>
      <c r="Q62" s="112">
        <v>110.06451612903226</v>
      </c>
      <c r="R62" s="35"/>
      <c r="S62" s="140">
        <v>12050</v>
      </c>
      <c r="T62" s="141">
        <v>108.93825726141078</v>
      </c>
      <c r="U62" s="143">
        <v>130</v>
      </c>
      <c r="V62" s="144">
        <v>111.96923076923076</v>
      </c>
      <c r="W62" s="98">
        <v>11920</v>
      </c>
      <c r="X62" s="112">
        <v>108.90520134228188</v>
      </c>
      <c r="Y62" s="35"/>
      <c r="Z62" s="140">
        <v>307</v>
      </c>
      <c r="AA62" s="141">
        <v>119.99348534201954</v>
      </c>
      <c r="AB62" s="143">
        <v>259</v>
      </c>
      <c r="AC62" s="144">
        <v>122.13513513513513</v>
      </c>
      <c r="AD62" s="98">
        <v>48</v>
      </c>
      <c r="AE62" s="112">
        <v>108.4375</v>
      </c>
      <c r="AF62" s="53"/>
      <c r="AG62" s="53"/>
      <c r="AH62" s="53"/>
      <c r="AI62" s="53"/>
      <c r="AJ62" s="53"/>
      <c r="AK62" s="53"/>
      <c r="AL62" s="53"/>
      <c r="AM62" s="53"/>
      <c r="AN62" s="53"/>
      <c r="AO62" s="88"/>
      <c r="AP62" s="89"/>
    </row>
    <row r="63" spans="1:42" ht="15.75">
      <c r="A63" s="52"/>
      <c r="B63" s="52"/>
      <c r="C63" s="105">
        <v>3</v>
      </c>
      <c r="D63" s="113" t="s">
        <v>74</v>
      </c>
      <c r="E63" s="114">
        <v>7716</v>
      </c>
      <c r="F63" s="115">
        <v>110.4874287195438</v>
      </c>
      <c r="G63" s="114">
        <v>3593</v>
      </c>
      <c r="H63" s="115">
        <v>112.60200389646535</v>
      </c>
      <c r="I63" s="114">
        <v>4123</v>
      </c>
      <c r="J63" s="115">
        <v>108.64467620664564</v>
      </c>
      <c r="K63" s="45"/>
      <c r="L63" s="114">
        <v>3565</v>
      </c>
      <c r="M63" s="115">
        <v>112.60953716690042</v>
      </c>
      <c r="N63" s="114">
        <v>3559</v>
      </c>
      <c r="O63" s="115">
        <v>112.60859792076425</v>
      </c>
      <c r="P63" s="114">
        <v>6</v>
      </c>
      <c r="Q63" s="115">
        <v>113.16666666666667</v>
      </c>
      <c r="R63" s="45"/>
      <c r="S63" s="114">
        <v>4151</v>
      </c>
      <c r="T63" s="115">
        <v>108.66490002409058</v>
      </c>
      <c r="U63" s="114">
        <v>34</v>
      </c>
      <c r="V63" s="115">
        <v>111.91176470588235</v>
      </c>
      <c r="W63" s="114">
        <v>4117</v>
      </c>
      <c r="X63" s="115">
        <v>108.63808598494049</v>
      </c>
      <c r="Y63" s="45"/>
      <c r="Z63" s="114">
        <v>91</v>
      </c>
      <c r="AA63" s="115">
        <v>124.51648351648352</v>
      </c>
      <c r="AB63" s="114">
        <v>83</v>
      </c>
      <c r="AC63" s="115">
        <v>125.97590361445783</v>
      </c>
      <c r="AD63" s="114">
        <v>8</v>
      </c>
      <c r="AE63" s="115">
        <v>109.375</v>
      </c>
      <c r="AF63" s="53"/>
      <c r="AG63" s="53"/>
      <c r="AH63" s="53"/>
      <c r="AI63" s="53"/>
      <c r="AJ63" s="53"/>
      <c r="AK63" s="53"/>
      <c r="AL63" s="53"/>
      <c r="AM63" s="53"/>
      <c r="AN63" s="53"/>
      <c r="AO63" s="88"/>
      <c r="AP63" s="89"/>
    </row>
    <row r="64" spans="1:42" ht="15.75" customHeight="1">
      <c r="A64" s="52"/>
      <c r="B64" s="52"/>
      <c r="C64" s="105">
        <v>12</v>
      </c>
      <c r="D64" s="113" t="s">
        <v>75</v>
      </c>
      <c r="E64" s="114">
        <v>2746</v>
      </c>
      <c r="F64" s="115">
        <v>110.73379461034231</v>
      </c>
      <c r="G64" s="114">
        <v>1258</v>
      </c>
      <c r="H64" s="115">
        <v>112.23529411764706</v>
      </c>
      <c r="I64" s="114">
        <v>1488</v>
      </c>
      <c r="J64" s="115">
        <v>109.46438172043011</v>
      </c>
      <c r="K64" s="45"/>
      <c r="L64" s="114">
        <v>1246</v>
      </c>
      <c r="M64" s="115">
        <v>112.24317817014446</v>
      </c>
      <c r="N64" s="114">
        <v>1241</v>
      </c>
      <c r="O64" s="115">
        <v>112.23851732473811</v>
      </c>
      <c r="P64" s="114">
        <v>5</v>
      </c>
      <c r="Q64" s="115">
        <v>113.4</v>
      </c>
      <c r="R64" s="45"/>
      <c r="S64" s="114">
        <v>1500</v>
      </c>
      <c r="T64" s="115">
        <v>109.48</v>
      </c>
      <c r="U64" s="114">
        <v>17</v>
      </c>
      <c r="V64" s="115">
        <v>112</v>
      </c>
      <c r="W64" s="114">
        <v>1483</v>
      </c>
      <c r="X64" s="115">
        <v>109.45111260957519</v>
      </c>
      <c r="Y64" s="45"/>
      <c r="Z64" s="114">
        <v>28</v>
      </c>
      <c r="AA64" s="115">
        <v>117.25</v>
      </c>
      <c r="AB64" s="114">
        <v>27</v>
      </c>
      <c r="AC64" s="115">
        <v>117.44444444444444</v>
      </c>
      <c r="AD64" s="114">
        <v>1</v>
      </c>
      <c r="AE64" s="115">
        <v>112</v>
      </c>
      <c r="AF64" s="53"/>
      <c r="AG64" s="53"/>
      <c r="AH64" s="53"/>
      <c r="AI64" s="53"/>
      <c r="AJ64" s="53"/>
      <c r="AK64" s="53"/>
      <c r="AL64" s="53"/>
      <c r="AM64" s="53"/>
      <c r="AN64" s="53"/>
      <c r="AO64" s="88"/>
      <c r="AP64" s="89"/>
    </row>
    <row r="65" spans="1:42" ht="15.75">
      <c r="A65" s="52"/>
      <c r="B65" s="52"/>
      <c r="C65" s="105">
        <v>46</v>
      </c>
      <c r="D65" s="113" t="s">
        <v>42</v>
      </c>
      <c r="E65" s="114">
        <v>11976</v>
      </c>
      <c r="F65" s="115">
        <v>110.58650634602539</v>
      </c>
      <c r="G65" s="114">
        <v>5636</v>
      </c>
      <c r="H65" s="115">
        <v>112.42849538679914</v>
      </c>
      <c r="I65" s="114">
        <v>6340</v>
      </c>
      <c r="J65" s="115">
        <v>108.94905362776025</v>
      </c>
      <c r="K65" s="45"/>
      <c r="L65" s="114">
        <v>5577</v>
      </c>
      <c r="M65" s="115">
        <v>112.41993903532365</v>
      </c>
      <c r="N65" s="114">
        <v>5557</v>
      </c>
      <c r="O65" s="115">
        <v>112.43476696059025</v>
      </c>
      <c r="P65" s="114">
        <v>20</v>
      </c>
      <c r="Q65" s="115">
        <v>108.3</v>
      </c>
      <c r="R65" s="45"/>
      <c r="S65" s="114">
        <v>6399</v>
      </c>
      <c r="T65" s="115">
        <v>108.98859196749493</v>
      </c>
      <c r="U65" s="114">
        <v>79</v>
      </c>
      <c r="V65" s="115">
        <v>111.98734177215189</v>
      </c>
      <c r="W65" s="114">
        <v>6320</v>
      </c>
      <c r="X65" s="115">
        <v>108.95110759493672</v>
      </c>
      <c r="Y65" s="45"/>
      <c r="Z65" s="114">
        <v>188</v>
      </c>
      <c r="AA65" s="115">
        <v>118.21276595744681</v>
      </c>
      <c r="AB65" s="114">
        <v>149</v>
      </c>
      <c r="AC65" s="115">
        <v>120.84563758389261</v>
      </c>
      <c r="AD65" s="114">
        <v>39</v>
      </c>
      <c r="AE65" s="115">
        <v>108.15384615384616</v>
      </c>
      <c r="AF65" s="53"/>
      <c r="AG65" s="53"/>
      <c r="AH65" s="53"/>
      <c r="AI65" s="53"/>
      <c r="AJ65" s="53"/>
      <c r="AK65" s="53"/>
      <c r="AL65" s="53"/>
      <c r="AM65" s="53"/>
      <c r="AN65" s="53"/>
      <c r="AO65" s="88"/>
      <c r="AP65" s="89"/>
    </row>
    <row r="66" spans="1:42" s="23" customFormat="1" ht="15.75">
      <c r="A66" s="52"/>
      <c r="B66" s="52"/>
      <c r="C66" s="147"/>
      <c r="D66" s="146" t="s">
        <v>58</v>
      </c>
      <c r="E66" s="140">
        <v>9920</v>
      </c>
      <c r="F66" s="141">
        <v>111.2757056451613</v>
      </c>
      <c r="G66" s="143">
        <v>4815</v>
      </c>
      <c r="H66" s="144">
        <v>112.67497403946003</v>
      </c>
      <c r="I66" s="98">
        <v>5105</v>
      </c>
      <c r="J66" s="112">
        <v>109.95592556317337</v>
      </c>
      <c r="K66" s="35"/>
      <c r="L66" s="140">
        <v>4767</v>
      </c>
      <c r="M66" s="141">
        <v>112.67673589259492</v>
      </c>
      <c r="N66" s="143">
        <v>4751</v>
      </c>
      <c r="O66" s="144">
        <v>112.67754157019574</v>
      </c>
      <c r="P66" s="98">
        <v>16</v>
      </c>
      <c r="Q66" s="112">
        <v>112.4375</v>
      </c>
      <c r="R66" s="35"/>
      <c r="S66" s="140">
        <v>5153</v>
      </c>
      <c r="T66" s="141">
        <v>109.97962352027945</v>
      </c>
      <c r="U66" s="143">
        <v>64</v>
      </c>
      <c r="V66" s="144">
        <v>112.484375</v>
      </c>
      <c r="W66" s="98">
        <v>5089</v>
      </c>
      <c r="X66" s="112">
        <v>109.94812340341915</v>
      </c>
      <c r="Y66" s="35"/>
      <c r="Z66" s="140">
        <v>161</v>
      </c>
      <c r="AA66" s="141">
        <v>122.52173913043478</v>
      </c>
      <c r="AB66" s="143">
        <v>144</v>
      </c>
      <c r="AC66" s="144">
        <v>123.47222222222223</v>
      </c>
      <c r="AD66" s="98">
        <v>17</v>
      </c>
      <c r="AE66" s="112">
        <v>114.47058823529412</v>
      </c>
      <c r="AF66" s="53"/>
      <c r="AG66" s="53"/>
      <c r="AH66" s="53"/>
      <c r="AI66" s="53"/>
      <c r="AJ66" s="53"/>
      <c r="AK66" s="53"/>
      <c r="AL66" s="53"/>
      <c r="AM66" s="53"/>
      <c r="AN66" s="53"/>
      <c r="AO66" s="90"/>
      <c r="AP66" s="91"/>
    </row>
    <row r="67" spans="1:42" ht="15.75">
      <c r="A67" s="52"/>
      <c r="B67" s="52"/>
      <c r="C67" s="105">
        <v>1</v>
      </c>
      <c r="D67" s="113" t="s">
        <v>78</v>
      </c>
      <c r="E67" s="114">
        <v>1452</v>
      </c>
      <c r="F67" s="115">
        <v>111.04476584022039</v>
      </c>
      <c r="G67" s="114">
        <v>668</v>
      </c>
      <c r="H67" s="115">
        <v>112.9565868263473</v>
      </c>
      <c r="I67" s="114">
        <v>784</v>
      </c>
      <c r="J67" s="115">
        <v>109.41581632653062</v>
      </c>
      <c r="K67" s="45"/>
      <c r="L67" s="114">
        <v>661</v>
      </c>
      <c r="M67" s="115">
        <v>112.96671709531013</v>
      </c>
      <c r="N67" s="114">
        <v>658</v>
      </c>
      <c r="O67" s="115">
        <v>112.97112462006079</v>
      </c>
      <c r="P67" s="114">
        <v>3</v>
      </c>
      <c r="Q67" s="115">
        <v>112</v>
      </c>
      <c r="R67" s="45"/>
      <c r="S67" s="114">
        <v>791</v>
      </c>
      <c r="T67" s="115">
        <v>109.43868520859671</v>
      </c>
      <c r="U67" s="114">
        <v>10</v>
      </c>
      <c r="V67" s="115">
        <v>112</v>
      </c>
      <c r="W67" s="114">
        <v>781</v>
      </c>
      <c r="X67" s="115">
        <v>109.40588988476313</v>
      </c>
      <c r="Y67" s="45"/>
      <c r="Z67" s="114">
        <v>30</v>
      </c>
      <c r="AA67" s="115">
        <v>122.73333333333333</v>
      </c>
      <c r="AB67" s="114">
        <v>25</v>
      </c>
      <c r="AC67" s="115">
        <v>123.2</v>
      </c>
      <c r="AD67" s="114">
        <v>5</v>
      </c>
      <c r="AE67" s="115">
        <v>120.4</v>
      </c>
      <c r="AF67" s="53"/>
      <c r="AG67" s="53"/>
      <c r="AH67" s="53"/>
      <c r="AI67" s="53"/>
      <c r="AJ67" s="53"/>
      <c r="AK67" s="53"/>
      <c r="AL67" s="53"/>
      <c r="AM67" s="53"/>
      <c r="AN67" s="53"/>
      <c r="AO67" s="90"/>
      <c r="AP67" s="91"/>
    </row>
    <row r="68" spans="1:42" ht="15.75">
      <c r="A68" s="52"/>
      <c r="B68" s="52"/>
      <c r="C68" s="105">
        <v>20</v>
      </c>
      <c r="D68" s="113" t="s">
        <v>79</v>
      </c>
      <c r="E68" s="114">
        <v>3708</v>
      </c>
      <c r="F68" s="115">
        <v>111.59439050701187</v>
      </c>
      <c r="G68" s="114">
        <v>1829</v>
      </c>
      <c r="H68" s="115">
        <v>112.72061235647895</v>
      </c>
      <c r="I68" s="114">
        <v>1879</v>
      </c>
      <c r="J68" s="115">
        <v>110.49813730707824</v>
      </c>
      <c r="K68" s="45"/>
      <c r="L68" s="114">
        <v>1800</v>
      </c>
      <c r="M68" s="115">
        <v>112.72</v>
      </c>
      <c r="N68" s="114">
        <v>1799</v>
      </c>
      <c r="O68" s="115">
        <v>112.72040022234575</v>
      </c>
      <c r="P68" s="114">
        <v>1</v>
      </c>
      <c r="Q68" s="115">
        <v>112</v>
      </c>
      <c r="R68" s="45"/>
      <c r="S68" s="114">
        <v>1908</v>
      </c>
      <c r="T68" s="115">
        <v>110.53249475890985</v>
      </c>
      <c r="U68" s="114">
        <v>30</v>
      </c>
      <c r="V68" s="115">
        <v>112.73333333333333</v>
      </c>
      <c r="W68" s="114">
        <v>1878</v>
      </c>
      <c r="X68" s="115">
        <v>110.49733759318424</v>
      </c>
      <c r="Y68" s="45"/>
      <c r="Z68" s="114">
        <v>55</v>
      </c>
      <c r="AA68" s="115">
        <v>121.83636363636364</v>
      </c>
      <c r="AB68" s="114">
        <v>52</v>
      </c>
      <c r="AC68" s="115">
        <v>122.40384615384616</v>
      </c>
      <c r="AD68" s="114">
        <v>3</v>
      </c>
      <c r="AE68" s="115">
        <v>112</v>
      </c>
      <c r="AF68" s="53"/>
      <c r="AG68" s="53"/>
      <c r="AH68" s="53"/>
      <c r="AI68" s="53"/>
      <c r="AJ68" s="53"/>
      <c r="AK68" s="53"/>
      <c r="AL68" s="53"/>
      <c r="AM68" s="53"/>
      <c r="AN68" s="53"/>
      <c r="AO68" s="90"/>
      <c r="AP68" s="91"/>
    </row>
    <row r="69" spans="1:42" ht="15.75">
      <c r="A69" s="52"/>
      <c r="B69" s="52"/>
      <c r="C69" s="105">
        <v>48</v>
      </c>
      <c r="D69" s="113" t="s">
        <v>80</v>
      </c>
      <c r="E69" s="114">
        <v>4760</v>
      </c>
      <c r="F69" s="115">
        <v>111.09789915966387</v>
      </c>
      <c r="G69" s="114">
        <v>2318</v>
      </c>
      <c r="H69" s="115">
        <v>112.55780845556514</v>
      </c>
      <c r="I69" s="114">
        <v>2442</v>
      </c>
      <c r="J69" s="115">
        <v>109.71212121212122</v>
      </c>
      <c r="K69" s="45"/>
      <c r="L69" s="114">
        <v>2306</v>
      </c>
      <c r="M69" s="115">
        <v>112.55984388551605</v>
      </c>
      <c r="N69" s="114">
        <v>2294</v>
      </c>
      <c r="O69" s="115">
        <v>112.55972101133392</v>
      </c>
      <c r="P69" s="114">
        <v>12</v>
      </c>
      <c r="Q69" s="115">
        <v>112.58333333333333</v>
      </c>
      <c r="R69" s="45"/>
      <c r="S69" s="114">
        <v>2454</v>
      </c>
      <c r="T69" s="115">
        <v>109.7241238793806</v>
      </c>
      <c r="U69" s="114">
        <v>24</v>
      </c>
      <c r="V69" s="115">
        <v>112.375</v>
      </c>
      <c r="W69" s="114">
        <v>2430</v>
      </c>
      <c r="X69" s="115">
        <v>109.69794238683127</v>
      </c>
      <c r="Y69" s="45"/>
      <c r="Z69" s="114">
        <v>76</v>
      </c>
      <c r="AA69" s="115">
        <v>122.93421052631579</v>
      </c>
      <c r="AB69" s="114">
        <v>67</v>
      </c>
      <c r="AC69" s="115">
        <v>124.40298507462687</v>
      </c>
      <c r="AD69" s="114">
        <v>9</v>
      </c>
      <c r="AE69" s="115">
        <v>112</v>
      </c>
      <c r="AF69" s="53"/>
      <c r="AG69" s="53"/>
      <c r="AH69" s="53"/>
      <c r="AI69" s="53"/>
      <c r="AJ69" s="53"/>
      <c r="AK69" s="53"/>
      <c r="AL69" s="53"/>
      <c r="AM69" s="53"/>
      <c r="AN69" s="53"/>
      <c r="AO69" s="88"/>
      <c r="AP69" s="89"/>
    </row>
    <row r="70" spans="1:42" s="23" customFormat="1" ht="15.75">
      <c r="A70" s="52"/>
      <c r="B70" s="52"/>
      <c r="C70" s="147">
        <v>51</v>
      </c>
      <c r="D70" s="146" t="s">
        <v>60</v>
      </c>
      <c r="E70" s="140">
        <v>289</v>
      </c>
      <c r="F70" s="141">
        <v>110.48096885813149</v>
      </c>
      <c r="G70" s="143">
        <v>133</v>
      </c>
      <c r="H70" s="144">
        <v>112.73684210526316</v>
      </c>
      <c r="I70" s="98">
        <v>156</v>
      </c>
      <c r="J70" s="112">
        <v>108.55769230769231</v>
      </c>
      <c r="K70" s="35"/>
      <c r="L70" s="140">
        <v>132</v>
      </c>
      <c r="M70" s="141">
        <v>112.74242424242425</v>
      </c>
      <c r="N70" s="143">
        <v>132</v>
      </c>
      <c r="O70" s="144">
        <v>112.74242424242425</v>
      </c>
      <c r="P70" s="98">
        <v>0</v>
      </c>
      <c r="Q70" s="112" t="s">
        <v>108</v>
      </c>
      <c r="R70" s="35"/>
      <c r="S70" s="140">
        <v>157</v>
      </c>
      <c r="T70" s="141">
        <v>108.57961783439491</v>
      </c>
      <c r="U70" s="143">
        <v>1</v>
      </c>
      <c r="V70" s="144">
        <v>112</v>
      </c>
      <c r="W70" s="98">
        <v>156</v>
      </c>
      <c r="X70" s="112">
        <v>108.55769230769231</v>
      </c>
      <c r="Y70" s="35"/>
      <c r="Z70" s="140">
        <v>3</v>
      </c>
      <c r="AA70" s="141">
        <v>133</v>
      </c>
      <c r="AB70" s="143">
        <v>3</v>
      </c>
      <c r="AC70" s="144">
        <v>133</v>
      </c>
      <c r="AD70" s="98">
        <v>0</v>
      </c>
      <c r="AE70" s="112" t="s">
        <v>108</v>
      </c>
      <c r="AF70" s="53"/>
      <c r="AG70" s="53"/>
      <c r="AH70" s="53"/>
      <c r="AI70" s="53"/>
      <c r="AJ70" s="53"/>
      <c r="AK70" s="53"/>
      <c r="AL70" s="53"/>
      <c r="AM70" s="53"/>
      <c r="AN70" s="53"/>
      <c r="AO70" s="90"/>
      <c r="AP70" s="91"/>
    </row>
    <row r="71" spans="1:42" s="23" customFormat="1" ht="15.75">
      <c r="A71" s="52"/>
      <c r="B71" s="52"/>
      <c r="C71" s="147">
        <v>52</v>
      </c>
      <c r="D71" s="146" t="s">
        <v>61</v>
      </c>
      <c r="E71" s="140">
        <v>452</v>
      </c>
      <c r="F71" s="141">
        <v>110.03761061946902</v>
      </c>
      <c r="G71" s="143">
        <v>195</v>
      </c>
      <c r="H71" s="144">
        <v>111.69230769230769</v>
      </c>
      <c r="I71" s="98">
        <v>257</v>
      </c>
      <c r="J71" s="112">
        <v>108.78210116731518</v>
      </c>
      <c r="K71" s="35"/>
      <c r="L71" s="140">
        <v>193</v>
      </c>
      <c r="M71" s="141">
        <v>111.68911917098445</v>
      </c>
      <c r="N71" s="143">
        <v>191</v>
      </c>
      <c r="O71" s="144">
        <v>111.68586387434554</v>
      </c>
      <c r="P71" s="98">
        <v>2</v>
      </c>
      <c r="Q71" s="112">
        <v>112</v>
      </c>
      <c r="R71" s="35"/>
      <c r="S71" s="140">
        <v>259</v>
      </c>
      <c r="T71" s="141">
        <v>108.8069498069498</v>
      </c>
      <c r="U71" s="143">
        <v>4</v>
      </c>
      <c r="V71" s="144">
        <v>112</v>
      </c>
      <c r="W71" s="98">
        <v>255</v>
      </c>
      <c r="X71" s="112">
        <v>108.75686274509803</v>
      </c>
      <c r="Y71" s="35"/>
      <c r="Z71" s="140">
        <v>1</v>
      </c>
      <c r="AA71" s="141">
        <v>112</v>
      </c>
      <c r="AB71" s="143">
        <v>1</v>
      </c>
      <c r="AC71" s="144">
        <v>112</v>
      </c>
      <c r="AD71" s="98">
        <v>0</v>
      </c>
      <c r="AE71" s="112" t="s">
        <v>108</v>
      </c>
      <c r="AF71" s="53"/>
      <c r="AG71" s="53"/>
      <c r="AH71" s="53"/>
      <c r="AI71" s="53"/>
      <c r="AJ71" s="53"/>
      <c r="AK71" s="53"/>
      <c r="AL71" s="53"/>
      <c r="AM71" s="53"/>
      <c r="AN71" s="53"/>
      <c r="AO71" s="90"/>
      <c r="AP71" s="91"/>
    </row>
    <row r="72" spans="1:42" ht="24" customHeight="1">
      <c r="A72" s="52"/>
      <c r="B72" s="52"/>
      <c r="C72" s="147"/>
      <c r="D72" s="146" t="s">
        <v>8</v>
      </c>
      <c r="E72" s="140">
        <f>E71+E70+E66+E62+E61+E60+E59+E58+E53+E50+E45+E39+E29+E28+E25+E24+E23+E19+E10</f>
        <v>224275</v>
      </c>
      <c r="F72" s="141">
        <v>110.67</v>
      </c>
      <c r="G72" s="143">
        <f t="shared" ref="G72:I72" si="0">G71+G70+G66+G62+G61+G60+G59+G58+G53+G50+G45+G39+G29+G28+G25+G24+G23+G19+G10</f>
        <v>106069</v>
      </c>
      <c r="H72" s="144">
        <v>112.55</v>
      </c>
      <c r="I72" s="98">
        <f t="shared" si="0"/>
        <v>118206</v>
      </c>
      <c r="J72" s="112">
        <v>108.99</v>
      </c>
      <c r="K72" s="35"/>
      <c r="L72" s="140">
        <v>105143</v>
      </c>
      <c r="M72" s="141">
        <v>112.56574379654376</v>
      </c>
      <c r="N72" s="143">
        <v>104946</v>
      </c>
      <c r="O72" s="144">
        <v>112.57123663598422</v>
      </c>
      <c r="P72" s="98">
        <v>197</v>
      </c>
      <c r="Q72" s="112">
        <v>109.63959390862944</v>
      </c>
      <c r="R72" s="35"/>
      <c r="S72" s="140">
        <v>119132</v>
      </c>
      <c r="T72" s="141">
        <v>109.00385286908639</v>
      </c>
      <c r="U72" s="143">
        <v>1123</v>
      </c>
      <c r="V72" s="144">
        <v>110.50845948352627</v>
      </c>
      <c r="W72" s="98">
        <v>118009</v>
      </c>
      <c r="X72" s="112">
        <v>108.9895346965062</v>
      </c>
      <c r="Y72" s="35"/>
      <c r="Z72" s="140">
        <v>2870</v>
      </c>
      <c r="AA72" s="141">
        <v>120.49024390243902</v>
      </c>
      <c r="AB72" s="143">
        <v>2339</v>
      </c>
      <c r="AC72" s="144">
        <v>123.04831124412142</v>
      </c>
      <c r="AD72" s="98">
        <v>531</v>
      </c>
      <c r="AE72" s="112">
        <v>109.22222222222223</v>
      </c>
      <c r="AF72" s="53"/>
      <c r="AG72" s="53"/>
      <c r="AH72" s="53"/>
      <c r="AI72" s="53"/>
      <c r="AJ72" s="53"/>
      <c r="AK72" s="53"/>
      <c r="AL72" s="53"/>
      <c r="AM72" s="53"/>
      <c r="AN72" s="53"/>
      <c r="AO72" s="90"/>
      <c r="AP72" s="91"/>
    </row>
    <row r="73" spans="1:42" ht="3.2" customHeight="1">
      <c r="A73" s="52"/>
      <c r="B73" s="52"/>
      <c r="C73" s="52"/>
      <c r="D73" s="41"/>
      <c r="E73" s="41"/>
      <c r="F73" s="41"/>
      <c r="G73" s="41"/>
      <c r="H73" s="41"/>
      <c r="I73" s="41"/>
      <c r="J73" s="41"/>
      <c r="K73" s="35"/>
      <c r="L73" s="41"/>
      <c r="M73" s="41"/>
      <c r="N73" s="41"/>
      <c r="O73" s="41"/>
      <c r="P73" s="41"/>
      <c r="Q73" s="41"/>
      <c r="R73" s="35"/>
      <c r="S73" s="41"/>
      <c r="T73" s="41"/>
      <c r="U73" s="41"/>
      <c r="V73" s="41"/>
      <c r="W73" s="41"/>
      <c r="X73" s="41"/>
      <c r="Y73" s="35"/>
      <c r="Z73" s="41"/>
      <c r="AA73" s="41"/>
      <c r="AB73" s="41"/>
      <c r="AC73" s="41"/>
      <c r="AD73" s="41"/>
      <c r="AE73" s="41"/>
      <c r="AF73" s="53"/>
      <c r="AG73" s="88"/>
      <c r="AH73" s="89"/>
      <c r="AI73" s="88"/>
      <c r="AJ73" s="89"/>
      <c r="AK73" s="88"/>
      <c r="AL73" s="89"/>
      <c r="AM73" s="88"/>
      <c r="AN73" s="89"/>
      <c r="AO73" s="88"/>
      <c r="AP73" s="89"/>
    </row>
    <row r="74" spans="1:42" s="55" customFormat="1" ht="15.6" customHeight="1">
      <c r="A74" s="54"/>
      <c r="B74" s="54"/>
      <c r="C74" s="54"/>
      <c r="D74" s="175"/>
      <c r="E74" s="176"/>
      <c r="F74" s="176"/>
      <c r="G74" s="176"/>
      <c r="H74" s="176"/>
      <c r="I74" s="11"/>
      <c r="J74" s="11"/>
      <c r="K74" s="35"/>
      <c r="L74" s="35"/>
      <c r="M74" s="35"/>
      <c r="N74" s="35"/>
      <c r="O74" s="35"/>
      <c r="P74" s="11"/>
      <c r="Q74" s="11"/>
      <c r="R74" s="35"/>
      <c r="S74" s="35"/>
      <c r="T74" s="35"/>
      <c r="U74" s="35"/>
      <c r="V74" s="35"/>
      <c r="W74" s="11"/>
      <c r="X74" s="11"/>
      <c r="Y74" s="35"/>
      <c r="Z74" s="35"/>
      <c r="AA74" s="35"/>
      <c r="AB74" s="35"/>
      <c r="AC74" s="35"/>
      <c r="AD74" s="11"/>
      <c r="AE74" s="11"/>
      <c r="AF74" s="53"/>
      <c r="AG74" s="88"/>
      <c r="AH74" s="89"/>
      <c r="AI74" s="88"/>
      <c r="AJ74" s="89"/>
      <c r="AK74" s="88"/>
      <c r="AL74" s="89"/>
      <c r="AM74" s="88"/>
      <c r="AN74" s="89"/>
      <c r="AO74" s="88"/>
      <c r="AP74" s="89"/>
    </row>
    <row r="75" spans="1:42" s="55" customFormat="1" ht="27.6" customHeight="1">
      <c r="A75" s="54"/>
      <c r="B75" s="54"/>
      <c r="C75" s="173" t="s">
        <v>105</v>
      </c>
      <c r="D75" s="173"/>
      <c r="E75" s="173"/>
      <c r="F75" s="173"/>
      <c r="G75" s="173"/>
      <c r="H75" s="173"/>
      <c r="I75" s="173"/>
      <c r="J75" s="173"/>
      <c r="K75" s="56"/>
      <c r="L75" s="56"/>
      <c r="M75" s="56"/>
      <c r="N75" s="56"/>
      <c r="O75" s="56"/>
      <c r="P75" s="56"/>
      <c r="Q75" s="56"/>
      <c r="R75" s="56"/>
      <c r="S75" s="56"/>
      <c r="T75" s="56"/>
      <c r="U75" s="56"/>
      <c r="V75" s="56"/>
      <c r="W75" s="56"/>
      <c r="X75" s="56"/>
      <c r="Y75" s="56"/>
      <c r="Z75" s="56"/>
      <c r="AA75" s="56"/>
      <c r="AB75" s="56"/>
      <c r="AC75" s="56"/>
      <c r="AD75" s="56"/>
      <c r="AE75" s="56"/>
      <c r="AG75" s="88"/>
      <c r="AH75" s="89"/>
      <c r="AI75" s="88"/>
      <c r="AJ75" s="89"/>
      <c r="AK75" s="88"/>
      <c r="AL75" s="89"/>
      <c r="AM75" s="88"/>
      <c r="AN75" s="89"/>
      <c r="AO75" s="88"/>
      <c r="AP75" s="89"/>
    </row>
    <row r="76" spans="1:42" s="55" customFormat="1" ht="13.9" customHeight="1">
      <c r="A76" s="54"/>
      <c r="B76" s="54"/>
      <c r="C76" s="173"/>
      <c r="D76" s="173"/>
      <c r="E76" s="173"/>
      <c r="F76" s="173"/>
      <c r="G76" s="173"/>
      <c r="H76" s="173"/>
      <c r="I76" s="173"/>
      <c r="J76" s="173"/>
      <c r="K76" s="56"/>
      <c r="L76" s="56"/>
      <c r="M76" s="56"/>
      <c r="N76" s="56"/>
      <c r="O76" s="56"/>
      <c r="P76" s="56"/>
      <c r="Q76" s="56"/>
      <c r="R76" s="56"/>
      <c r="S76" s="56"/>
      <c r="T76" s="56"/>
      <c r="U76" s="56"/>
      <c r="V76" s="56"/>
      <c r="W76" s="56"/>
      <c r="X76" s="56"/>
      <c r="Y76" s="56"/>
      <c r="Z76" s="56"/>
      <c r="AA76" s="56"/>
      <c r="AB76" s="56"/>
      <c r="AC76" s="56"/>
      <c r="AD76" s="56"/>
      <c r="AE76" s="56"/>
    </row>
    <row r="77" spans="1:42" s="55" customFormat="1" ht="24.2" customHeight="1">
      <c r="A77" s="54"/>
      <c r="B77" s="54"/>
      <c r="C77" s="173"/>
      <c r="D77" s="173"/>
      <c r="E77" s="173"/>
      <c r="F77" s="173"/>
      <c r="G77" s="173"/>
      <c r="H77" s="173"/>
      <c r="I77" s="173"/>
      <c r="J77" s="173"/>
      <c r="K77" s="56"/>
      <c r="L77" s="56"/>
      <c r="M77" s="56"/>
      <c r="N77" s="56"/>
      <c r="O77" s="56"/>
      <c r="P77" s="56"/>
      <c r="Q77" s="56"/>
      <c r="R77" s="56"/>
      <c r="S77" s="56"/>
      <c r="T77" s="56"/>
      <c r="U77" s="56"/>
      <c r="V77" s="56"/>
      <c r="W77" s="56"/>
      <c r="X77" s="56"/>
      <c r="Y77" s="56"/>
      <c r="Z77" s="56"/>
      <c r="AA77" s="56"/>
      <c r="AB77" s="56"/>
      <c r="AC77" s="56"/>
      <c r="AD77" s="56"/>
      <c r="AE77" s="56"/>
    </row>
    <row r="80" spans="1:42" s="49" customFormat="1" hidden="1">
      <c r="E80" s="57">
        <f>E71+E70+E66+E62+E61+E60+E58++E53+E50+E45+E39+E29+E28+E25+E24+E23+E19+E10+E59</f>
        <v>224275</v>
      </c>
      <c r="F80" s="57"/>
      <c r="G80" s="57">
        <f>G71+G70+G66+G62+G61+G60+G58++G53+G50+G45+G39+G29+G28+G25+G24+G23+G19+G10+G59</f>
        <v>106069</v>
      </c>
      <c r="H80" s="58"/>
      <c r="I80" s="57">
        <f>I71+I70+I66+I62+I61+I60+I58++I53+I50+I45+I39+I29+I28+I25+I24+I23+I19+I10+I59</f>
        <v>118206</v>
      </c>
      <c r="J80" s="58"/>
      <c r="L80" s="57">
        <f>L71+L70+L66+L62+L61+L60+L58++L53+L50+L45+L39+L29+L28+L25+L24+L23+L19+L10+L59</f>
        <v>105143</v>
      </c>
      <c r="M80" s="57"/>
      <c r="N80" s="57">
        <f>N71+N70+N66+N62+N61+N60+N58++N53+N50+N45+N39+N29+N28+N25+N24+N23+N19+N10+N59</f>
        <v>104946</v>
      </c>
      <c r="O80" s="58"/>
      <c r="P80" s="57">
        <f>P71+P70+P66+P62+P61+P60+P58++P53+P50+P45+P39+P29+P28+P25+P24+P23+P19+P10+P59</f>
        <v>197</v>
      </c>
      <c r="Q80" s="58"/>
      <c r="S80" s="57">
        <f>S71+S70+S66+S62+S61+S60+S58++S53+S50+S45+S39+S29+S28+S25+S24+S23+S19+S10+S59</f>
        <v>119132</v>
      </c>
      <c r="T80" s="57"/>
      <c r="U80" s="57">
        <f>U71+U70+U66+U62+U61+U60+U58++U53+U50+U45+U39+U29+U28+U25+U24+U23+U19+U10+U59</f>
        <v>1123</v>
      </c>
      <c r="V80" s="58"/>
      <c r="W80" s="57">
        <f>W71+W70+W66+W62+W61+W60+W58++W53+W50+W45+W39+W29+W28+W25+W24+W23+W19+W10+W59</f>
        <v>118009</v>
      </c>
      <c r="X80" s="58"/>
      <c r="Z80" s="57">
        <f>Z71+Z70+Z66+Z62+Z61+Z60+Z58++Z53+Z50+Z45+Z39+Z29+Z28+Z25+Z24+Z23+Z19+Z10+Z59</f>
        <v>2870</v>
      </c>
      <c r="AA80" s="57"/>
      <c r="AB80" s="57">
        <f>AB71+AB70+AB66+AB62+AB61+AB60+AB58++AB53+AB50+AB45+AB39+AB29+AB28+AB25+AB24+AB23+AB19+AB10+AB59</f>
        <v>2339</v>
      </c>
      <c r="AC80" s="58"/>
      <c r="AD80" s="57">
        <f>AD71+AD70+AD66+AD62+AD61+AD60+AD58++AD53+AD50+AD45+AD39+AD29+AD28+AD25+AD24+AD23+AD19+AD10+AD59</f>
        <v>531</v>
      </c>
      <c r="AE80" s="58"/>
    </row>
    <row r="81" spans="8:31" hidden="1"/>
    <row r="82" spans="8:31" hidden="1">
      <c r="H82" s="11" t="s">
        <v>43</v>
      </c>
      <c r="J82" s="11" t="s">
        <v>43</v>
      </c>
      <c r="O82" s="11" t="s">
        <v>43</v>
      </c>
      <c r="Q82" s="11" t="s">
        <v>43</v>
      </c>
      <c r="V82" s="11" t="s">
        <v>43</v>
      </c>
      <c r="X82" s="11" t="s">
        <v>43</v>
      </c>
      <c r="AC82" s="11" t="s">
        <v>43</v>
      </c>
      <c r="AE82" s="11" t="s">
        <v>43</v>
      </c>
    </row>
    <row r="83" spans="8:31" hidden="1"/>
    <row r="84" spans="8:31" hidden="1"/>
    <row r="85" spans="8:31" hidden="1"/>
    <row r="86" spans="8:31" hidden="1"/>
    <row r="87" spans="8:31" hidden="1"/>
    <row r="88" spans="8:31" hidden="1"/>
    <row r="89" spans="8:31" hidden="1"/>
  </sheetData>
  <autoFilter ref="D8:D72" xr:uid="{00000000-0001-0000-0500-000000000000}"/>
  <dataConsolidate/>
  <mergeCells count="22">
    <mergeCell ref="C4:J4"/>
    <mergeCell ref="C5:J5"/>
    <mergeCell ref="C7:J7"/>
    <mergeCell ref="C75:J77"/>
    <mergeCell ref="C8:C9"/>
    <mergeCell ref="D74:H74"/>
    <mergeCell ref="E8:F8"/>
    <mergeCell ref="G8:H8"/>
    <mergeCell ref="D8:D9"/>
    <mergeCell ref="Z7:AE7"/>
    <mergeCell ref="Z8:AA8"/>
    <mergeCell ref="AB8:AC8"/>
    <mergeCell ref="AD8:AE8"/>
    <mergeCell ref="I8:J8"/>
    <mergeCell ref="W8:X8"/>
    <mergeCell ref="L7:Q7"/>
    <mergeCell ref="S7:X7"/>
    <mergeCell ref="L8:M8"/>
    <mergeCell ref="N8:O8"/>
    <mergeCell ref="P8:Q8"/>
    <mergeCell ref="S8:T8"/>
    <mergeCell ref="U8:V8"/>
  </mergeCells>
  <conditionalFormatting sqref="E80">
    <cfRule type="cellIs" dxfId="11" priority="15" operator="equal">
      <formula>E72</formula>
    </cfRule>
  </conditionalFormatting>
  <conditionalFormatting sqref="G80">
    <cfRule type="cellIs" dxfId="10" priority="13" operator="equal">
      <formula>G72</formula>
    </cfRule>
  </conditionalFormatting>
  <conditionalFormatting sqref="I80">
    <cfRule type="cellIs" dxfId="9" priority="10" operator="equal">
      <formula>I72</formula>
    </cfRule>
  </conditionalFormatting>
  <conditionalFormatting sqref="L80">
    <cfRule type="cellIs" dxfId="8" priority="9" operator="equal">
      <formula>L72</formula>
    </cfRule>
  </conditionalFormatting>
  <conditionalFormatting sqref="N80">
    <cfRule type="cellIs" dxfId="7" priority="8" operator="equal">
      <formula>N72</formula>
    </cfRule>
  </conditionalFormatting>
  <conditionalFormatting sqref="P80">
    <cfRule type="cellIs" dxfId="6" priority="7" operator="equal">
      <formula>P72</formula>
    </cfRule>
  </conditionalFormatting>
  <conditionalFormatting sqref="S80">
    <cfRule type="cellIs" dxfId="5" priority="6" operator="equal">
      <formula>S72</formula>
    </cfRule>
  </conditionalFormatting>
  <conditionalFormatting sqref="U80">
    <cfRule type="cellIs" dxfId="4" priority="5" operator="equal">
      <formula>U72</formula>
    </cfRule>
  </conditionalFormatting>
  <conditionalFormatting sqref="W80">
    <cfRule type="cellIs" dxfId="3" priority="4" operator="equal">
      <formula>W72</formula>
    </cfRule>
  </conditionalFormatting>
  <conditionalFormatting sqref="Z80">
    <cfRule type="cellIs" dxfId="2" priority="3" operator="equal">
      <formula>Z72</formula>
    </cfRule>
  </conditionalFormatting>
  <conditionalFormatting sqref="AB80">
    <cfRule type="cellIs" dxfId="1" priority="2" operator="equal">
      <formula>AB72</formula>
    </cfRule>
  </conditionalFormatting>
  <conditionalFormatting sqref="AD80">
    <cfRule type="cellIs" dxfId="0" priority="1" operator="equal">
      <formula>AD72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X72"/>
  <sheetViews>
    <sheetView showGridLines="0" showRowColHeaders="0" topLeftCell="A11" zoomScaleNormal="100" zoomScaleSheetLayoutView="100" workbookViewId="0">
      <selection activeCell="G28" sqref="G28"/>
    </sheetView>
  </sheetViews>
  <sheetFormatPr baseColWidth="10" defaultRowHeight="15"/>
  <cols>
    <col min="2" max="4" width="20.7109375" customWidth="1"/>
  </cols>
  <sheetData>
    <row r="22" spans="2:5" ht="26.25" customHeight="1">
      <c r="B22" s="179" t="s">
        <v>69</v>
      </c>
      <c r="C22" s="179"/>
      <c r="D22" s="179"/>
      <c r="E22" s="6"/>
    </row>
    <row r="23" spans="2:5" ht="26.25" customHeight="1">
      <c r="B23" s="180">
        <f>'Total y Variación interanual'!$I$68</f>
        <v>24354</v>
      </c>
      <c r="C23" s="180"/>
      <c r="D23" s="180"/>
      <c r="E23" s="7"/>
    </row>
    <row r="24" spans="2:5" ht="14.25" customHeight="1">
      <c r="B24" s="8"/>
      <c r="C24" s="8"/>
      <c r="D24" s="8"/>
    </row>
    <row r="25" spans="2:5" ht="26.25">
      <c r="B25" s="9" t="s">
        <v>2</v>
      </c>
      <c r="C25" s="8"/>
      <c r="D25" s="96">
        <f>'Total y Variación interanual'!$G$68</f>
        <v>20240</v>
      </c>
    </row>
    <row r="26" spans="2:5" ht="26.25">
      <c r="B26" s="9" t="s">
        <v>3</v>
      </c>
      <c r="C26" s="8"/>
      <c r="D26" s="96">
        <f>'Total y Variación interanual'!$H$68</f>
        <v>4114</v>
      </c>
    </row>
    <row r="66" spans="5:24">
      <c r="L66">
        <v>2595</v>
      </c>
      <c r="M66">
        <v>110.15105973025048</v>
      </c>
      <c r="N66">
        <v>26</v>
      </c>
      <c r="O66">
        <v>112.88461538461539</v>
      </c>
      <c r="P66">
        <v>2569</v>
      </c>
      <c r="Q66">
        <v>110.12339431685481</v>
      </c>
      <c r="S66">
        <v>2595</v>
      </c>
      <c r="T66">
        <v>110.15105973025048</v>
      </c>
      <c r="U66">
        <v>26</v>
      </c>
      <c r="V66">
        <v>112.88461538461539</v>
      </c>
      <c r="W66">
        <v>2569</v>
      </c>
      <c r="X66">
        <v>110.12339431685481</v>
      </c>
    </row>
    <row r="67" spans="5:24">
      <c r="L67">
        <v>388</v>
      </c>
      <c r="M67">
        <v>108.92268041237114</v>
      </c>
      <c r="N67">
        <v>2</v>
      </c>
      <c r="O67">
        <v>112</v>
      </c>
      <c r="P67">
        <v>386</v>
      </c>
      <c r="Q67">
        <v>108.90673575129534</v>
      </c>
      <c r="S67">
        <v>388</v>
      </c>
      <c r="T67">
        <v>108.92268041237114</v>
      </c>
      <c r="U67">
        <v>2</v>
      </c>
      <c r="V67">
        <v>112</v>
      </c>
      <c r="W67">
        <v>386</v>
      </c>
      <c r="X67">
        <v>108.90673575129534</v>
      </c>
    </row>
    <row r="68" spans="5:24">
      <c r="L68">
        <v>951</v>
      </c>
      <c r="M68">
        <v>111.11777076761304</v>
      </c>
      <c r="N68">
        <v>13</v>
      </c>
      <c r="O68">
        <v>113.07692307692308</v>
      </c>
      <c r="P68">
        <v>938</v>
      </c>
      <c r="Q68">
        <v>111.09061833688699</v>
      </c>
      <c r="S68">
        <v>951</v>
      </c>
      <c r="T68">
        <v>111.11777076761304</v>
      </c>
      <c r="U68">
        <v>13</v>
      </c>
      <c r="V68">
        <v>113.07692307692308</v>
      </c>
      <c r="W68">
        <v>938</v>
      </c>
      <c r="X68">
        <v>111.09061833688699</v>
      </c>
    </row>
    <row r="69" spans="5:24">
      <c r="L69">
        <v>1256</v>
      </c>
      <c r="M69">
        <v>109.79856687898089</v>
      </c>
      <c r="N69">
        <v>11</v>
      </c>
      <c r="O69">
        <v>112.81818181818181</v>
      </c>
      <c r="P69">
        <v>1245</v>
      </c>
      <c r="Q69">
        <v>109.7718875502008</v>
      </c>
      <c r="S69">
        <v>1256</v>
      </c>
      <c r="T69">
        <v>109.79856687898089</v>
      </c>
      <c r="U69">
        <v>11</v>
      </c>
      <c r="V69">
        <v>112.81818181818181</v>
      </c>
      <c r="W69">
        <v>1245</v>
      </c>
      <c r="X69">
        <v>109.7718875502008</v>
      </c>
    </row>
    <row r="70" spans="5:24">
      <c r="L70">
        <v>74</v>
      </c>
      <c r="M70">
        <v>106.63513513513513</v>
      </c>
      <c r="N70">
        <v>0</v>
      </c>
      <c r="O70" t="s">
        <v>108</v>
      </c>
      <c r="P70">
        <v>74</v>
      </c>
      <c r="Q70">
        <v>106.63513513513513</v>
      </c>
      <c r="S70">
        <v>74</v>
      </c>
      <c r="T70">
        <v>106.63513513513513</v>
      </c>
      <c r="U70">
        <v>0</v>
      </c>
      <c r="V70" t="s">
        <v>108</v>
      </c>
      <c r="W70">
        <v>74</v>
      </c>
      <c r="X70">
        <v>106.63513513513513</v>
      </c>
    </row>
    <row r="71" spans="5:24">
      <c r="L71">
        <v>142</v>
      </c>
      <c r="M71">
        <v>108.35211267605634</v>
      </c>
      <c r="N71">
        <v>4</v>
      </c>
      <c r="O71">
        <v>112</v>
      </c>
      <c r="P71">
        <v>138</v>
      </c>
      <c r="Q71">
        <v>108.2463768115942</v>
      </c>
      <c r="S71">
        <v>142</v>
      </c>
      <c r="T71">
        <v>108.35211267605634</v>
      </c>
      <c r="U71">
        <v>4</v>
      </c>
      <c r="V71">
        <v>112</v>
      </c>
      <c r="W71">
        <v>138</v>
      </c>
      <c r="X71">
        <v>108.2463768115942</v>
      </c>
    </row>
    <row r="72" spans="5:24">
      <c r="E72" s="138"/>
      <c r="F72" s="138"/>
      <c r="G72" s="139"/>
      <c r="H72" s="139"/>
      <c r="I72" s="137"/>
      <c r="J72" s="137"/>
      <c r="L72" s="138">
        <v>53180</v>
      </c>
      <c r="M72" s="138">
        <v>112.56884166980068</v>
      </c>
      <c r="N72" s="139">
        <v>53096</v>
      </c>
      <c r="O72" s="139">
        <v>112.57669127617899</v>
      </c>
      <c r="P72" s="137">
        <v>84</v>
      </c>
      <c r="Q72" s="137">
        <v>107.60714285714286</v>
      </c>
      <c r="S72" s="138">
        <v>60411</v>
      </c>
      <c r="T72" s="138">
        <v>108.93180049990896</v>
      </c>
      <c r="U72" s="139">
        <v>589</v>
      </c>
      <c r="V72" s="139">
        <v>110.8641765704584</v>
      </c>
      <c r="W72" s="137">
        <v>59822</v>
      </c>
      <c r="X72" s="137">
        <v>108.91277456454148</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17" activePane="bottomLeft" state="frozen"/>
      <selection activeCell="C25" sqref="C25"/>
      <selection pane="bottomLeft" activeCell="L7" sqref="L7"/>
    </sheetView>
  </sheetViews>
  <sheetFormatPr baseColWidth="10" defaultColWidth="11.42578125" defaultRowHeight="12.75"/>
  <cols>
    <col min="1" max="1" width="2.5703125" style="80" customWidth="1"/>
    <col min="2" max="2" width="7.42578125" style="80" customWidth="1"/>
    <col min="3" max="3" width="20" style="77" customWidth="1"/>
    <col min="4" max="4" width="12.85546875" style="82" hidden="1" customWidth="1"/>
    <col min="5" max="5" width="12.28515625" style="82" hidden="1" customWidth="1"/>
    <col min="6" max="6" width="14.85546875" style="83" hidden="1" customWidth="1"/>
    <col min="7" max="7" width="16.5703125" style="82" customWidth="1"/>
    <col min="8" max="8" width="16" style="82" customWidth="1"/>
    <col min="9" max="9" width="13.42578125" style="83" customWidth="1"/>
    <col min="10" max="10" width="14" style="83" customWidth="1"/>
    <col min="11" max="11" width="12.85546875" style="83" customWidth="1"/>
    <col min="12" max="16384" width="11.42578125" style="80"/>
  </cols>
  <sheetData>
    <row r="1" spans="2:16" s="77" customFormat="1" ht="24.6" customHeight="1">
      <c r="C1" s="182" t="s">
        <v>44</v>
      </c>
      <c r="D1" s="183"/>
      <c r="E1" s="183"/>
      <c r="F1" s="183"/>
      <c r="G1" s="183"/>
      <c r="H1" s="183"/>
      <c r="I1" s="183"/>
      <c r="J1" s="183"/>
      <c r="K1" s="183"/>
    </row>
    <row r="2" spans="2:16" s="77" customFormat="1" ht="19.149999999999999" customHeight="1">
      <c r="C2" s="184" t="s">
        <v>112</v>
      </c>
      <c r="D2" s="185"/>
      <c r="E2" s="185"/>
      <c r="F2" s="185"/>
      <c r="G2" s="185"/>
      <c r="H2" s="185"/>
      <c r="I2" s="185"/>
      <c r="J2" s="185"/>
      <c r="K2" s="185"/>
    </row>
    <row r="3" spans="2:16" s="77" customFormat="1" ht="14.25" customHeight="1">
      <c r="C3" s="186"/>
      <c r="D3" s="187"/>
      <c r="E3" s="187"/>
      <c r="F3" s="187"/>
      <c r="G3" s="187"/>
      <c r="H3" s="187"/>
      <c r="I3" s="187"/>
      <c r="J3" s="187"/>
      <c r="K3" s="187"/>
    </row>
    <row r="4" spans="2:16" ht="18.600000000000001" customHeight="1">
      <c r="B4" s="181" t="s">
        <v>67</v>
      </c>
      <c r="C4" s="194" t="s">
        <v>71</v>
      </c>
      <c r="D4" s="188" t="s">
        <v>113</v>
      </c>
      <c r="E4" s="189"/>
      <c r="F4" s="189"/>
      <c r="G4" s="190" t="s">
        <v>2</v>
      </c>
      <c r="H4" s="192" t="s">
        <v>3</v>
      </c>
      <c r="I4" s="188" t="s">
        <v>45</v>
      </c>
      <c r="J4" s="188" t="s">
        <v>93</v>
      </c>
      <c r="K4" s="189"/>
      <c r="L4" s="117"/>
    </row>
    <row r="5" spans="2:16" s="81" customFormat="1" ht="16.350000000000001" customHeight="1">
      <c r="B5" s="181"/>
      <c r="C5" s="195"/>
      <c r="D5" s="118" t="s">
        <v>2</v>
      </c>
      <c r="E5" s="118" t="s">
        <v>3</v>
      </c>
      <c r="F5" s="118" t="s">
        <v>45</v>
      </c>
      <c r="G5" s="191"/>
      <c r="H5" s="193"/>
      <c r="I5" s="189"/>
      <c r="J5" s="118" t="s">
        <v>46</v>
      </c>
      <c r="K5" s="118" t="s">
        <v>47</v>
      </c>
      <c r="L5" s="119"/>
    </row>
    <row r="6" spans="2:16" s="78" customFormat="1" ht="15.75">
      <c r="B6" s="120">
        <v>4</v>
      </c>
      <c r="C6" s="120" t="s">
        <v>9</v>
      </c>
      <c r="D6" s="121">
        <v>217</v>
      </c>
      <c r="E6" s="121">
        <v>30</v>
      </c>
      <c r="F6" s="122">
        <v>247</v>
      </c>
      <c r="G6" s="121">
        <v>185</v>
      </c>
      <c r="H6" s="121">
        <v>28</v>
      </c>
      <c r="I6" s="122">
        <v>213</v>
      </c>
      <c r="J6" s="121">
        <f>I6-F6</f>
        <v>-34</v>
      </c>
      <c r="K6" s="123">
        <f>I6/F6-1</f>
        <v>-0.13765182186234814</v>
      </c>
      <c r="L6" s="124"/>
      <c r="N6" s="92"/>
      <c r="O6" s="92"/>
      <c r="P6" s="93"/>
    </row>
    <row r="7" spans="2:16" s="78" customFormat="1" ht="15.75">
      <c r="B7" s="120">
        <v>11</v>
      </c>
      <c r="C7" s="120" t="s">
        <v>10</v>
      </c>
      <c r="D7" s="121">
        <v>283</v>
      </c>
      <c r="E7" s="121">
        <v>44</v>
      </c>
      <c r="F7" s="122">
        <v>327</v>
      </c>
      <c r="G7" s="121">
        <v>308</v>
      </c>
      <c r="H7" s="121">
        <v>59</v>
      </c>
      <c r="I7" s="122">
        <v>367</v>
      </c>
      <c r="J7" s="121">
        <f>I7-F7</f>
        <v>40</v>
      </c>
      <c r="K7" s="123">
        <f>I7/F7-1</f>
        <v>0.12232415902140681</v>
      </c>
      <c r="L7" s="124"/>
      <c r="N7" s="92"/>
      <c r="O7" s="92"/>
      <c r="P7" s="93"/>
    </row>
    <row r="8" spans="2:16" s="78" customFormat="1" ht="15.75">
      <c r="B8" s="120">
        <v>14</v>
      </c>
      <c r="C8" s="120" t="s">
        <v>11</v>
      </c>
      <c r="D8" s="121">
        <v>172</v>
      </c>
      <c r="E8" s="121">
        <v>33</v>
      </c>
      <c r="F8" s="122">
        <v>205</v>
      </c>
      <c r="G8" s="121">
        <v>193</v>
      </c>
      <c r="H8" s="121">
        <v>34</v>
      </c>
      <c r="I8" s="122">
        <v>227</v>
      </c>
      <c r="J8" s="121">
        <f t="shared" ref="J8:J68" si="0">I8-F8</f>
        <v>22</v>
      </c>
      <c r="K8" s="123">
        <f t="shared" ref="K8:K68" si="1">I8/F8-1</f>
        <v>0.1073170731707318</v>
      </c>
      <c r="L8" s="124"/>
      <c r="N8" s="92"/>
      <c r="O8" s="92"/>
      <c r="P8" s="93"/>
    </row>
    <row r="9" spans="2:16" s="78" customFormat="1" ht="15.75">
      <c r="B9" s="120">
        <v>18</v>
      </c>
      <c r="C9" s="120" t="s">
        <v>12</v>
      </c>
      <c r="D9" s="121">
        <v>236</v>
      </c>
      <c r="E9" s="121">
        <v>35</v>
      </c>
      <c r="F9" s="122">
        <v>271</v>
      </c>
      <c r="G9" s="121">
        <v>236</v>
      </c>
      <c r="H9" s="121">
        <v>52</v>
      </c>
      <c r="I9" s="122">
        <v>288</v>
      </c>
      <c r="J9" s="121">
        <f t="shared" si="0"/>
        <v>17</v>
      </c>
      <c r="K9" s="123">
        <f t="shared" si="1"/>
        <v>6.2730627306273101E-2</v>
      </c>
      <c r="L9" s="124"/>
      <c r="N9" s="92"/>
      <c r="O9" s="92"/>
      <c r="P9" s="93"/>
    </row>
    <row r="10" spans="2:16" s="78" customFormat="1" ht="15.75">
      <c r="B10" s="120">
        <v>21</v>
      </c>
      <c r="C10" s="120" t="s">
        <v>13</v>
      </c>
      <c r="D10" s="121">
        <v>95</v>
      </c>
      <c r="E10" s="121">
        <v>19</v>
      </c>
      <c r="F10" s="122">
        <v>114</v>
      </c>
      <c r="G10" s="121">
        <v>102</v>
      </c>
      <c r="H10" s="121">
        <v>25</v>
      </c>
      <c r="I10" s="122">
        <v>127</v>
      </c>
      <c r="J10" s="121">
        <f t="shared" si="0"/>
        <v>13</v>
      </c>
      <c r="K10" s="123">
        <f t="shared" si="1"/>
        <v>0.11403508771929816</v>
      </c>
      <c r="L10" s="124"/>
      <c r="N10" s="92"/>
      <c r="O10" s="92"/>
      <c r="P10" s="93"/>
    </row>
    <row r="11" spans="2:16" s="78" customFormat="1" ht="15.75">
      <c r="B11" s="120">
        <v>23</v>
      </c>
      <c r="C11" s="120" t="s">
        <v>14</v>
      </c>
      <c r="D11" s="121">
        <v>120</v>
      </c>
      <c r="E11" s="121">
        <v>24</v>
      </c>
      <c r="F11" s="122">
        <v>144</v>
      </c>
      <c r="G11" s="121">
        <v>113</v>
      </c>
      <c r="H11" s="121">
        <v>26</v>
      </c>
      <c r="I11" s="122">
        <v>139</v>
      </c>
      <c r="J11" s="121">
        <f t="shared" si="0"/>
        <v>-5</v>
      </c>
      <c r="K11" s="123">
        <f t="shared" si="1"/>
        <v>-3.472222222222221E-2</v>
      </c>
      <c r="L11" s="124"/>
      <c r="N11" s="92"/>
      <c r="O11" s="92"/>
      <c r="P11" s="93"/>
    </row>
    <row r="12" spans="2:16" s="78" customFormat="1" ht="15.75">
      <c r="B12" s="120">
        <v>29</v>
      </c>
      <c r="C12" s="120" t="s">
        <v>15</v>
      </c>
      <c r="D12" s="121">
        <v>629</v>
      </c>
      <c r="E12" s="121">
        <v>128</v>
      </c>
      <c r="F12" s="122">
        <v>757</v>
      </c>
      <c r="G12" s="121">
        <v>671</v>
      </c>
      <c r="H12" s="121">
        <v>172</v>
      </c>
      <c r="I12" s="122">
        <v>843</v>
      </c>
      <c r="J12" s="121">
        <f t="shared" si="0"/>
        <v>86</v>
      </c>
      <c r="K12" s="123">
        <f t="shared" si="1"/>
        <v>0.11360634081902243</v>
      </c>
      <c r="L12" s="124"/>
      <c r="N12" s="92"/>
      <c r="O12" s="92"/>
      <c r="P12" s="93"/>
    </row>
    <row r="13" spans="2:16" s="78" customFormat="1" ht="15.75">
      <c r="B13" s="120">
        <v>41</v>
      </c>
      <c r="C13" s="120" t="s">
        <v>16</v>
      </c>
      <c r="D13" s="121">
        <v>506</v>
      </c>
      <c r="E13" s="121">
        <v>97</v>
      </c>
      <c r="F13" s="122">
        <v>603</v>
      </c>
      <c r="G13" s="121">
        <v>512</v>
      </c>
      <c r="H13" s="121">
        <v>111</v>
      </c>
      <c r="I13" s="122">
        <v>623</v>
      </c>
      <c r="J13" s="121">
        <f t="shared" si="0"/>
        <v>20</v>
      </c>
      <c r="K13" s="123">
        <f t="shared" si="1"/>
        <v>3.3167495854063089E-2</v>
      </c>
      <c r="L13" s="124"/>
      <c r="N13" s="92"/>
      <c r="O13" s="92"/>
      <c r="P13" s="93"/>
    </row>
    <row r="14" spans="2:16" s="79" customFormat="1" ht="15.75">
      <c r="B14" s="125"/>
      <c r="C14" s="125" t="s">
        <v>85</v>
      </c>
      <c r="D14" s="126">
        <v>2258</v>
      </c>
      <c r="E14" s="126">
        <v>410</v>
      </c>
      <c r="F14" s="126">
        <v>2668</v>
      </c>
      <c r="G14" s="149">
        <v>2320</v>
      </c>
      <c r="H14" s="150">
        <v>507</v>
      </c>
      <c r="I14" s="126">
        <v>2827</v>
      </c>
      <c r="J14" s="126">
        <f t="shared" si="0"/>
        <v>159</v>
      </c>
      <c r="K14" s="127">
        <f t="shared" si="1"/>
        <v>5.9595202398800673E-2</v>
      </c>
      <c r="L14" s="128"/>
      <c r="N14" s="94"/>
      <c r="O14" s="94"/>
      <c r="P14" s="94"/>
    </row>
    <row r="15" spans="2:16" s="78" customFormat="1" ht="15.75">
      <c r="B15" s="120">
        <v>22</v>
      </c>
      <c r="C15" s="120" t="s">
        <v>17</v>
      </c>
      <c r="D15" s="121">
        <v>114</v>
      </c>
      <c r="E15" s="121">
        <v>21</v>
      </c>
      <c r="F15" s="122">
        <v>135</v>
      </c>
      <c r="G15" s="121">
        <v>118</v>
      </c>
      <c r="H15" s="121">
        <v>22</v>
      </c>
      <c r="I15" s="122">
        <v>140</v>
      </c>
      <c r="J15" s="121">
        <f t="shared" si="0"/>
        <v>5</v>
      </c>
      <c r="K15" s="123">
        <f t="shared" si="1"/>
        <v>3.7037037037036979E-2</v>
      </c>
      <c r="L15" s="124"/>
      <c r="N15" s="92"/>
      <c r="O15" s="92"/>
      <c r="P15" s="93"/>
    </row>
    <row r="16" spans="2:16" s="78" customFormat="1" ht="15.75">
      <c r="B16" s="120">
        <v>44</v>
      </c>
      <c r="C16" s="120" t="s">
        <v>18</v>
      </c>
      <c r="D16" s="121">
        <v>74</v>
      </c>
      <c r="E16" s="121">
        <v>17</v>
      </c>
      <c r="F16" s="122">
        <v>91</v>
      </c>
      <c r="G16" s="121">
        <v>70</v>
      </c>
      <c r="H16" s="121">
        <v>12</v>
      </c>
      <c r="I16" s="122">
        <v>82</v>
      </c>
      <c r="J16" s="121">
        <f t="shared" si="0"/>
        <v>-9</v>
      </c>
      <c r="K16" s="123">
        <f t="shared" si="1"/>
        <v>-9.8901098901098883E-2</v>
      </c>
      <c r="L16" s="124"/>
      <c r="N16" s="92"/>
      <c r="O16" s="92"/>
      <c r="P16" s="93"/>
    </row>
    <row r="17" spans="2:16" s="78" customFormat="1" ht="15.75">
      <c r="B17" s="120">
        <v>50</v>
      </c>
      <c r="C17" s="120" t="s">
        <v>19</v>
      </c>
      <c r="D17" s="121">
        <v>551</v>
      </c>
      <c r="E17" s="121">
        <v>88</v>
      </c>
      <c r="F17" s="122">
        <v>639</v>
      </c>
      <c r="G17" s="121">
        <v>580</v>
      </c>
      <c r="H17" s="121">
        <v>95</v>
      </c>
      <c r="I17" s="122">
        <v>675</v>
      </c>
      <c r="J17" s="121">
        <f t="shared" si="0"/>
        <v>36</v>
      </c>
      <c r="K17" s="123">
        <f t="shared" si="1"/>
        <v>5.6338028169014009E-2</v>
      </c>
      <c r="L17" s="124"/>
      <c r="N17" s="92"/>
      <c r="O17" s="92"/>
      <c r="P17" s="93"/>
    </row>
    <row r="18" spans="2:16" s="79" customFormat="1" ht="15.75">
      <c r="B18" s="125"/>
      <c r="C18" s="125" t="s">
        <v>82</v>
      </c>
      <c r="D18" s="126">
        <v>739</v>
      </c>
      <c r="E18" s="126">
        <v>126</v>
      </c>
      <c r="F18" s="126">
        <v>865</v>
      </c>
      <c r="G18" s="149">
        <v>768</v>
      </c>
      <c r="H18" s="150">
        <v>129</v>
      </c>
      <c r="I18" s="126">
        <v>897</v>
      </c>
      <c r="J18" s="126">
        <f t="shared" si="0"/>
        <v>32</v>
      </c>
      <c r="K18" s="127">
        <f t="shared" si="1"/>
        <v>3.6994219653179172E-2</v>
      </c>
      <c r="L18" s="128"/>
      <c r="N18" s="94"/>
      <c r="O18" s="94"/>
      <c r="P18" s="94"/>
    </row>
    <row r="19" spans="2:16" s="79" customFormat="1" ht="15.75">
      <c r="B19" s="125">
        <v>33</v>
      </c>
      <c r="C19" s="125" t="s">
        <v>83</v>
      </c>
      <c r="D19" s="126">
        <v>253</v>
      </c>
      <c r="E19" s="126">
        <v>42</v>
      </c>
      <c r="F19" s="126">
        <v>295</v>
      </c>
      <c r="G19" s="149">
        <v>237</v>
      </c>
      <c r="H19" s="150">
        <v>58</v>
      </c>
      <c r="I19" s="126">
        <v>295</v>
      </c>
      <c r="J19" s="126">
        <f t="shared" si="0"/>
        <v>0</v>
      </c>
      <c r="K19" s="127">
        <f t="shared" si="1"/>
        <v>0</v>
      </c>
      <c r="L19" s="128"/>
      <c r="N19" s="94"/>
      <c r="O19" s="94"/>
      <c r="P19" s="94"/>
    </row>
    <row r="20" spans="2:16" s="79" customFormat="1" ht="15.75">
      <c r="B20" s="125">
        <v>7</v>
      </c>
      <c r="C20" s="125" t="s">
        <v>84</v>
      </c>
      <c r="D20" s="126">
        <v>676</v>
      </c>
      <c r="E20" s="126">
        <v>153</v>
      </c>
      <c r="F20" s="126">
        <v>829</v>
      </c>
      <c r="G20" s="149">
        <v>636</v>
      </c>
      <c r="H20" s="150">
        <v>189</v>
      </c>
      <c r="I20" s="126">
        <v>825</v>
      </c>
      <c r="J20" s="126">
        <f t="shared" si="0"/>
        <v>-4</v>
      </c>
      <c r="K20" s="127">
        <f t="shared" si="1"/>
        <v>-4.8250904704463249E-3</v>
      </c>
      <c r="L20" s="128"/>
      <c r="N20" s="94"/>
      <c r="O20" s="94"/>
      <c r="P20" s="94"/>
    </row>
    <row r="21" spans="2:16" s="78" customFormat="1" ht="15.75">
      <c r="B21" s="120">
        <v>35</v>
      </c>
      <c r="C21" s="120" t="s">
        <v>20</v>
      </c>
      <c r="D21" s="121">
        <v>223</v>
      </c>
      <c r="E21" s="121">
        <v>65</v>
      </c>
      <c r="F21" s="122">
        <v>288</v>
      </c>
      <c r="G21" s="121">
        <v>201</v>
      </c>
      <c r="H21" s="121">
        <v>74</v>
      </c>
      <c r="I21" s="122">
        <v>275</v>
      </c>
      <c r="J21" s="121">
        <f t="shared" si="0"/>
        <v>-13</v>
      </c>
      <c r="K21" s="123">
        <f t="shared" si="1"/>
        <v>-4.513888888888884E-2</v>
      </c>
      <c r="L21" s="124"/>
      <c r="N21" s="92"/>
      <c r="O21" s="92"/>
      <c r="P21" s="93"/>
    </row>
    <row r="22" spans="2:16" s="78" customFormat="1" ht="15.75">
      <c r="B22" s="120">
        <v>38</v>
      </c>
      <c r="C22" s="120" t="s">
        <v>48</v>
      </c>
      <c r="D22" s="121">
        <v>139</v>
      </c>
      <c r="E22" s="121">
        <v>42</v>
      </c>
      <c r="F22" s="122">
        <v>181</v>
      </c>
      <c r="G22" s="121">
        <v>147</v>
      </c>
      <c r="H22" s="121">
        <v>54</v>
      </c>
      <c r="I22" s="122">
        <v>201</v>
      </c>
      <c r="J22" s="121">
        <f t="shared" si="0"/>
        <v>20</v>
      </c>
      <c r="K22" s="123">
        <f t="shared" si="1"/>
        <v>0.11049723756906071</v>
      </c>
      <c r="L22" s="124"/>
      <c r="N22" s="92"/>
      <c r="O22" s="92"/>
      <c r="P22" s="93"/>
    </row>
    <row r="23" spans="2:16" s="79" customFormat="1" ht="15.75">
      <c r="B23" s="125"/>
      <c r="C23" s="125" t="s">
        <v>86</v>
      </c>
      <c r="D23" s="126">
        <v>362</v>
      </c>
      <c r="E23" s="126">
        <v>107</v>
      </c>
      <c r="F23" s="126">
        <v>469</v>
      </c>
      <c r="G23" s="149">
        <v>348</v>
      </c>
      <c r="H23" s="150">
        <v>128</v>
      </c>
      <c r="I23" s="126">
        <v>476</v>
      </c>
      <c r="J23" s="126">
        <f t="shared" si="0"/>
        <v>7</v>
      </c>
      <c r="K23" s="127">
        <f t="shared" si="1"/>
        <v>1.4925373134328401E-2</v>
      </c>
      <c r="L23" s="128"/>
      <c r="N23" s="94"/>
      <c r="O23" s="94"/>
      <c r="P23" s="94"/>
    </row>
    <row r="24" spans="2:16" s="79" customFormat="1" ht="15.75">
      <c r="B24" s="125">
        <v>39</v>
      </c>
      <c r="C24" s="125" t="s">
        <v>87</v>
      </c>
      <c r="D24" s="126">
        <v>152</v>
      </c>
      <c r="E24" s="126">
        <v>37</v>
      </c>
      <c r="F24" s="126">
        <v>189</v>
      </c>
      <c r="G24" s="149">
        <v>166</v>
      </c>
      <c r="H24" s="150">
        <v>40</v>
      </c>
      <c r="I24" s="126">
        <v>206</v>
      </c>
      <c r="J24" s="126">
        <f t="shared" si="0"/>
        <v>17</v>
      </c>
      <c r="K24" s="127">
        <f t="shared" si="1"/>
        <v>8.9947089947089998E-2</v>
      </c>
      <c r="L24" s="128"/>
      <c r="N24" s="94"/>
      <c r="O24" s="94"/>
      <c r="P24" s="94"/>
    </row>
    <row r="25" spans="2:16" s="78" customFormat="1" ht="15.75">
      <c r="B25" s="120">
        <v>5</v>
      </c>
      <c r="C25" s="120" t="s">
        <v>22</v>
      </c>
      <c r="D25" s="121">
        <v>60</v>
      </c>
      <c r="E25" s="121">
        <v>7</v>
      </c>
      <c r="F25" s="122">
        <v>67</v>
      </c>
      <c r="G25" s="121">
        <v>51</v>
      </c>
      <c r="H25" s="121">
        <v>9</v>
      </c>
      <c r="I25" s="122">
        <v>60</v>
      </c>
      <c r="J25" s="121">
        <f t="shared" si="0"/>
        <v>-7</v>
      </c>
      <c r="K25" s="123">
        <f t="shared" si="1"/>
        <v>-0.10447761194029848</v>
      </c>
      <c r="L25" s="124"/>
      <c r="N25" s="92"/>
      <c r="O25" s="92"/>
      <c r="P25" s="93"/>
    </row>
    <row r="26" spans="2:16" s="78" customFormat="1" ht="15.75">
      <c r="B26" s="120">
        <v>9</v>
      </c>
      <c r="C26" s="120" t="s">
        <v>23</v>
      </c>
      <c r="D26" s="121">
        <v>218</v>
      </c>
      <c r="E26" s="121">
        <v>29</v>
      </c>
      <c r="F26" s="122">
        <v>247</v>
      </c>
      <c r="G26" s="121">
        <v>234</v>
      </c>
      <c r="H26" s="121">
        <v>36</v>
      </c>
      <c r="I26" s="122">
        <v>270</v>
      </c>
      <c r="J26" s="121">
        <f t="shared" si="0"/>
        <v>23</v>
      </c>
      <c r="K26" s="123">
        <f t="shared" si="1"/>
        <v>9.3117408906882693E-2</v>
      </c>
      <c r="L26" s="124"/>
      <c r="N26" s="92"/>
      <c r="O26" s="92"/>
      <c r="P26" s="93"/>
    </row>
    <row r="27" spans="2:16" s="78" customFormat="1" ht="15.75">
      <c r="B27" s="120">
        <v>24</v>
      </c>
      <c r="C27" s="120" t="s">
        <v>24</v>
      </c>
      <c r="D27" s="121">
        <v>180</v>
      </c>
      <c r="E27" s="121">
        <v>29</v>
      </c>
      <c r="F27" s="122">
        <v>209</v>
      </c>
      <c r="G27" s="121">
        <v>216</v>
      </c>
      <c r="H27" s="121">
        <v>23</v>
      </c>
      <c r="I27" s="122">
        <v>239</v>
      </c>
      <c r="J27" s="121">
        <f t="shared" si="0"/>
        <v>30</v>
      </c>
      <c r="K27" s="123">
        <f t="shared" si="1"/>
        <v>0.14354066985645941</v>
      </c>
      <c r="L27" s="124"/>
      <c r="N27" s="92"/>
      <c r="O27" s="92"/>
      <c r="P27" s="93"/>
    </row>
    <row r="28" spans="2:16" s="78" customFormat="1" ht="15.75">
      <c r="B28" s="120">
        <v>34</v>
      </c>
      <c r="C28" s="120" t="s">
        <v>25</v>
      </c>
      <c r="D28" s="121">
        <v>82</v>
      </c>
      <c r="E28" s="121">
        <v>15</v>
      </c>
      <c r="F28" s="122">
        <v>97</v>
      </c>
      <c r="G28" s="121">
        <v>64</v>
      </c>
      <c r="H28" s="121">
        <v>9</v>
      </c>
      <c r="I28" s="122">
        <v>73</v>
      </c>
      <c r="J28" s="121">
        <f t="shared" si="0"/>
        <v>-24</v>
      </c>
      <c r="K28" s="123">
        <f t="shared" si="1"/>
        <v>-0.24742268041237114</v>
      </c>
      <c r="L28" s="124"/>
      <c r="N28" s="92"/>
      <c r="O28" s="92"/>
      <c r="P28" s="93"/>
    </row>
    <row r="29" spans="2:16" s="78" customFormat="1" ht="15.75">
      <c r="B29" s="120">
        <v>37</v>
      </c>
      <c r="C29" s="120" t="s">
        <v>26</v>
      </c>
      <c r="D29" s="121">
        <v>120</v>
      </c>
      <c r="E29" s="121">
        <v>18</v>
      </c>
      <c r="F29" s="122">
        <v>138</v>
      </c>
      <c r="G29" s="121">
        <v>145</v>
      </c>
      <c r="H29" s="121">
        <v>22</v>
      </c>
      <c r="I29" s="122">
        <v>167</v>
      </c>
      <c r="J29" s="121">
        <f t="shared" si="0"/>
        <v>29</v>
      </c>
      <c r="K29" s="123">
        <f t="shared" si="1"/>
        <v>0.21014492753623193</v>
      </c>
      <c r="L29" s="124"/>
      <c r="N29" s="92"/>
      <c r="O29" s="92"/>
      <c r="P29" s="93"/>
    </row>
    <row r="30" spans="2:16" s="78" customFormat="1" ht="15.75">
      <c r="B30" s="120">
        <v>40</v>
      </c>
      <c r="C30" s="120" t="s">
        <v>27</v>
      </c>
      <c r="D30" s="121">
        <v>77</v>
      </c>
      <c r="E30" s="121">
        <v>9</v>
      </c>
      <c r="F30" s="122">
        <v>86</v>
      </c>
      <c r="G30" s="121">
        <v>52</v>
      </c>
      <c r="H30" s="121">
        <v>11</v>
      </c>
      <c r="I30" s="122">
        <v>63</v>
      </c>
      <c r="J30" s="121">
        <f t="shared" si="0"/>
        <v>-23</v>
      </c>
      <c r="K30" s="123">
        <f t="shared" si="1"/>
        <v>-0.26744186046511631</v>
      </c>
      <c r="L30" s="124"/>
      <c r="N30" s="92"/>
      <c r="O30" s="92"/>
      <c r="P30" s="93"/>
    </row>
    <row r="31" spans="2:16" s="78" customFormat="1" ht="15.75">
      <c r="B31" s="120">
        <v>42</v>
      </c>
      <c r="C31" s="120" t="s">
        <v>28</v>
      </c>
      <c r="D31" s="121">
        <v>52</v>
      </c>
      <c r="E31" s="121">
        <v>10</v>
      </c>
      <c r="F31" s="122">
        <v>62</v>
      </c>
      <c r="G31" s="121">
        <v>51</v>
      </c>
      <c r="H31" s="121">
        <v>15</v>
      </c>
      <c r="I31" s="122">
        <v>66</v>
      </c>
      <c r="J31" s="121">
        <f t="shared" si="0"/>
        <v>4</v>
      </c>
      <c r="K31" s="123">
        <f t="shared" si="1"/>
        <v>6.4516129032258007E-2</v>
      </c>
      <c r="L31" s="124"/>
      <c r="N31" s="92"/>
      <c r="O31" s="92"/>
      <c r="P31" s="93"/>
    </row>
    <row r="32" spans="2:16" s="78" customFormat="1" ht="15.75">
      <c r="B32" s="120">
        <v>47</v>
      </c>
      <c r="C32" s="120" t="s">
        <v>29</v>
      </c>
      <c r="D32" s="121">
        <v>263</v>
      </c>
      <c r="E32" s="121">
        <v>40</v>
      </c>
      <c r="F32" s="122">
        <v>303</v>
      </c>
      <c r="G32" s="121">
        <v>279</v>
      </c>
      <c r="H32" s="121">
        <v>48</v>
      </c>
      <c r="I32" s="122">
        <v>327</v>
      </c>
      <c r="J32" s="121">
        <f t="shared" si="0"/>
        <v>24</v>
      </c>
      <c r="K32" s="123">
        <f t="shared" si="1"/>
        <v>7.9207920792079278E-2</v>
      </c>
      <c r="L32" s="124"/>
      <c r="N32" s="92"/>
      <c r="O32" s="92"/>
      <c r="P32" s="93"/>
    </row>
    <row r="33" spans="2:16" s="78" customFormat="1" ht="15.75">
      <c r="B33" s="120">
        <v>49</v>
      </c>
      <c r="C33" s="120" t="s">
        <v>30</v>
      </c>
      <c r="D33" s="121">
        <v>69</v>
      </c>
      <c r="E33" s="121">
        <v>9</v>
      </c>
      <c r="F33" s="122">
        <v>78</v>
      </c>
      <c r="G33" s="121">
        <v>57</v>
      </c>
      <c r="H33" s="121">
        <v>16</v>
      </c>
      <c r="I33" s="122">
        <v>73</v>
      </c>
      <c r="J33" s="121">
        <f t="shared" si="0"/>
        <v>-5</v>
      </c>
      <c r="K33" s="123">
        <f t="shared" si="1"/>
        <v>-6.4102564102564097E-2</v>
      </c>
      <c r="L33" s="124"/>
      <c r="N33" s="92"/>
      <c r="O33" s="92"/>
      <c r="P33" s="93"/>
    </row>
    <row r="34" spans="2:16" s="79" customFormat="1" ht="15.75">
      <c r="B34" s="125"/>
      <c r="C34" s="125" t="s">
        <v>49</v>
      </c>
      <c r="D34" s="126">
        <v>1121</v>
      </c>
      <c r="E34" s="126">
        <v>166</v>
      </c>
      <c r="F34" s="126">
        <v>1287</v>
      </c>
      <c r="G34" s="149">
        <v>1149</v>
      </c>
      <c r="H34" s="150">
        <v>189</v>
      </c>
      <c r="I34" s="126">
        <v>1338</v>
      </c>
      <c r="J34" s="126">
        <f t="shared" si="0"/>
        <v>51</v>
      </c>
      <c r="K34" s="127">
        <f t="shared" si="1"/>
        <v>3.9627039627039728E-2</v>
      </c>
      <c r="L34" s="128"/>
      <c r="N34" s="94"/>
      <c r="O34" s="94"/>
      <c r="P34" s="94"/>
    </row>
    <row r="35" spans="2:16" s="78" customFormat="1" ht="15.75">
      <c r="B35" s="120">
        <v>2</v>
      </c>
      <c r="C35" s="120" t="s">
        <v>31</v>
      </c>
      <c r="D35" s="121">
        <v>199</v>
      </c>
      <c r="E35" s="121">
        <v>28</v>
      </c>
      <c r="F35" s="122">
        <v>227</v>
      </c>
      <c r="G35" s="121">
        <v>160</v>
      </c>
      <c r="H35" s="121">
        <v>35</v>
      </c>
      <c r="I35" s="122">
        <v>195</v>
      </c>
      <c r="J35" s="121">
        <f t="shared" si="0"/>
        <v>-32</v>
      </c>
      <c r="K35" s="123">
        <f t="shared" si="1"/>
        <v>-0.1409691629955947</v>
      </c>
      <c r="L35" s="124"/>
      <c r="N35" s="92"/>
      <c r="O35" s="92"/>
      <c r="P35" s="93"/>
    </row>
    <row r="36" spans="2:16" s="78" customFormat="1" ht="15.75">
      <c r="B36" s="120">
        <v>13</v>
      </c>
      <c r="C36" s="120" t="s">
        <v>32</v>
      </c>
      <c r="D36" s="121">
        <v>207</v>
      </c>
      <c r="E36" s="121">
        <v>35</v>
      </c>
      <c r="F36" s="122">
        <v>242</v>
      </c>
      <c r="G36" s="121">
        <v>174</v>
      </c>
      <c r="H36" s="121">
        <v>27</v>
      </c>
      <c r="I36" s="122">
        <v>201</v>
      </c>
      <c r="J36" s="121">
        <f t="shared" si="0"/>
        <v>-41</v>
      </c>
      <c r="K36" s="123">
        <f t="shared" si="1"/>
        <v>-0.16942148760330578</v>
      </c>
      <c r="L36" s="124"/>
      <c r="N36" s="92"/>
      <c r="O36" s="92"/>
      <c r="P36" s="93"/>
    </row>
    <row r="37" spans="2:16" s="78" customFormat="1" ht="15.75">
      <c r="B37" s="120">
        <v>16</v>
      </c>
      <c r="C37" s="120" t="s">
        <v>33</v>
      </c>
      <c r="D37" s="121">
        <v>76</v>
      </c>
      <c r="E37" s="121">
        <v>15</v>
      </c>
      <c r="F37" s="122">
        <v>91</v>
      </c>
      <c r="G37" s="121">
        <v>87</v>
      </c>
      <c r="H37" s="121">
        <v>23</v>
      </c>
      <c r="I37" s="122">
        <v>110</v>
      </c>
      <c r="J37" s="121">
        <f t="shared" si="0"/>
        <v>19</v>
      </c>
      <c r="K37" s="123">
        <f t="shared" si="1"/>
        <v>0.20879120879120872</v>
      </c>
      <c r="L37" s="124"/>
      <c r="N37" s="92"/>
      <c r="O37" s="92"/>
      <c r="P37" s="93"/>
    </row>
    <row r="38" spans="2:16" s="78" customFormat="1" ht="15.75">
      <c r="B38" s="120">
        <v>19</v>
      </c>
      <c r="C38" s="120" t="s">
        <v>34</v>
      </c>
      <c r="D38" s="121">
        <v>115</v>
      </c>
      <c r="E38" s="121">
        <v>32</v>
      </c>
      <c r="F38" s="122">
        <v>147</v>
      </c>
      <c r="G38" s="121">
        <v>125</v>
      </c>
      <c r="H38" s="121">
        <v>25</v>
      </c>
      <c r="I38" s="122">
        <v>150</v>
      </c>
      <c r="J38" s="121">
        <f t="shared" si="0"/>
        <v>3</v>
      </c>
      <c r="K38" s="123">
        <f t="shared" si="1"/>
        <v>2.0408163265306145E-2</v>
      </c>
      <c r="L38" s="124"/>
      <c r="N38" s="92"/>
      <c r="O38" s="92"/>
      <c r="P38" s="93"/>
    </row>
    <row r="39" spans="2:16" s="78" customFormat="1" ht="15.75">
      <c r="B39" s="120">
        <v>45</v>
      </c>
      <c r="C39" s="120" t="s">
        <v>35</v>
      </c>
      <c r="D39" s="121">
        <v>263</v>
      </c>
      <c r="E39" s="121">
        <v>45</v>
      </c>
      <c r="F39" s="122">
        <v>308</v>
      </c>
      <c r="G39" s="121">
        <v>235</v>
      </c>
      <c r="H39" s="121">
        <v>44</v>
      </c>
      <c r="I39" s="122">
        <v>279</v>
      </c>
      <c r="J39" s="121">
        <f t="shared" si="0"/>
        <v>-29</v>
      </c>
      <c r="K39" s="123">
        <f t="shared" si="1"/>
        <v>-9.4155844155844104E-2</v>
      </c>
      <c r="L39" s="124"/>
      <c r="N39" s="92"/>
      <c r="O39" s="92"/>
      <c r="P39" s="93"/>
    </row>
    <row r="40" spans="2:16" s="79" customFormat="1" ht="15.75">
      <c r="B40" s="125"/>
      <c r="C40" s="125" t="s">
        <v>50</v>
      </c>
      <c r="D40" s="126">
        <v>860</v>
      </c>
      <c r="E40" s="126">
        <v>155</v>
      </c>
      <c r="F40" s="126">
        <v>1015</v>
      </c>
      <c r="G40" s="149">
        <v>781</v>
      </c>
      <c r="H40" s="150">
        <v>154</v>
      </c>
      <c r="I40" s="126">
        <v>935</v>
      </c>
      <c r="J40" s="126">
        <f t="shared" si="0"/>
        <v>-80</v>
      </c>
      <c r="K40" s="127">
        <f t="shared" si="1"/>
        <v>-7.8817733990147798E-2</v>
      </c>
      <c r="L40" s="128"/>
      <c r="N40" s="94"/>
      <c r="O40" s="94"/>
      <c r="P40" s="94"/>
    </row>
    <row r="41" spans="2:16" s="78" customFormat="1" ht="15.75">
      <c r="B41" s="120">
        <v>8</v>
      </c>
      <c r="C41" s="120" t="s">
        <v>36</v>
      </c>
      <c r="D41" s="121">
        <v>2559</v>
      </c>
      <c r="E41" s="121">
        <v>484</v>
      </c>
      <c r="F41" s="122">
        <v>3043</v>
      </c>
      <c r="G41" s="121">
        <v>2387</v>
      </c>
      <c r="H41" s="121">
        <v>433</v>
      </c>
      <c r="I41" s="122">
        <v>2820</v>
      </c>
      <c r="J41" s="121">
        <f t="shared" si="0"/>
        <v>-223</v>
      </c>
      <c r="K41" s="123">
        <f t="shared" si="1"/>
        <v>-7.3282944462701227E-2</v>
      </c>
      <c r="L41" s="124"/>
      <c r="N41" s="92"/>
      <c r="O41" s="92"/>
      <c r="P41" s="93"/>
    </row>
    <row r="42" spans="2:16" s="78" customFormat="1" ht="15.75">
      <c r="B42" s="120">
        <v>17</v>
      </c>
      <c r="C42" s="120" t="s">
        <v>72</v>
      </c>
      <c r="D42" s="121">
        <v>191</v>
      </c>
      <c r="E42" s="121">
        <v>46</v>
      </c>
      <c r="F42" s="122">
        <v>237</v>
      </c>
      <c r="G42" s="121">
        <v>209</v>
      </c>
      <c r="H42" s="121">
        <v>56</v>
      </c>
      <c r="I42" s="122">
        <v>265</v>
      </c>
      <c r="J42" s="121">
        <f t="shared" si="0"/>
        <v>28</v>
      </c>
      <c r="K42" s="123">
        <f t="shared" si="1"/>
        <v>0.1181434599156117</v>
      </c>
      <c r="L42" s="124"/>
      <c r="N42" s="92"/>
      <c r="O42" s="92"/>
      <c r="P42" s="93"/>
    </row>
    <row r="43" spans="2:16" s="78" customFormat="1" ht="15.75">
      <c r="B43" s="120">
        <v>25</v>
      </c>
      <c r="C43" s="120" t="s">
        <v>73</v>
      </c>
      <c r="D43" s="121">
        <v>120</v>
      </c>
      <c r="E43" s="121">
        <v>23</v>
      </c>
      <c r="F43" s="122">
        <v>143</v>
      </c>
      <c r="G43" s="121">
        <v>142</v>
      </c>
      <c r="H43" s="121">
        <v>20</v>
      </c>
      <c r="I43" s="122">
        <v>162</v>
      </c>
      <c r="J43" s="121">
        <f t="shared" si="0"/>
        <v>19</v>
      </c>
      <c r="K43" s="123">
        <f t="shared" si="1"/>
        <v>0.13286713286713292</v>
      </c>
      <c r="L43" s="124"/>
      <c r="N43" s="92"/>
      <c r="O43" s="92"/>
      <c r="P43" s="93"/>
    </row>
    <row r="44" spans="2:16" s="78" customFormat="1" ht="15.75">
      <c r="B44" s="120">
        <v>43</v>
      </c>
      <c r="C44" s="120" t="s">
        <v>37</v>
      </c>
      <c r="D44" s="121">
        <v>238</v>
      </c>
      <c r="E44" s="121">
        <v>49</v>
      </c>
      <c r="F44" s="122">
        <v>287</v>
      </c>
      <c r="G44" s="121">
        <v>229</v>
      </c>
      <c r="H44" s="121">
        <v>45</v>
      </c>
      <c r="I44" s="122">
        <v>274</v>
      </c>
      <c r="J44" s="121">
        <f t="shared" si="0"/>
        <v>-13</v>
      </c>
      <c r="K44" s="123">
        <f t="shared" si="1"/>
        <v>-4.5296167247386721E-2</v>
      </c>
      <c r="L44" s="124"/>
      <c r="N44" s="92"/>
      <c r="O44" s="92"/>
      <c r="P44" s="93"/>
    </row>
    <row r="45" spans="2:16" s="79" customFormat="1" ht="15.75">
      <c r="B45" s="125"/>
      <c r="C45" s="125" t="s">
        <v>51</v>
      </c>
      <c r="D45" s="126">
        <v>3108</v>
      </c>
      <c r="E45" s="126">
        <v>602</v>
      </c>
      <c r="F45" s="126">
        <v>3710</v>
      </c>
      <c r="G45" s="149">
        <v>2967</v>
      </c>
      <c r="H45" s="150">
        <v>554</v>
      </c>
      <c r="I45" s="126">
        <v>3521</v>
      </c>
      <c r="J45" s="126">
        <f t="shared" si="0"/>
        <v>-189</v>
      </c>
      <c r="K45" s="127">
        <f t="shared" si="1"/>
        <v>-5.0943396226415083E-2</v>
      </c>
      <c r="L45" s="128"/>
      <c r="N45" s="94"/>
      <c r="O45" s="94"/>
      <c r="P45" s="94"/>
    </row>
    <row r="46" spans="2:16" s="78" customFormat="1" ht="15.75">
      <c r="B46" s="120">
        <v>3</v>
      </c>
      <c r="C46" s="120" t="s">
        <v>74</v>
      </c>
      <c r="D46" s="121">
        <v>784</v>
      </c>
      <c r="E46" s="121">
        <v>135</v>
      </c>
      <c r="F46" s="122">
        <v>919</v>
      </c>
      <c r="G46" s="121">
        <v>891</v>
      </c>
      <c r="H46" s="121">
        <v>168</v>
      </c>
      <c r="I46" s="122">
        <v>1059</v>
      </c>
      <c r="J46" s="121">
        <f t="shared" si="0"/>
        <v>140</v>
      </c>
      <c r="K46" s="123">
        <f t="shared" si="1"/>
        <v>0.15233949945593039</v>
      </c>
      <c r="L46" s="124"/>
      <c r="N46" s="92"/>
      <c r="O46" s="92"/>
      <c r="P46" s="93"/>
    </row>
    <row r="47" spans="2:16" s="78" customFormat="1" ht="15.75">
      <c r="B47" s="120">
        <v>12</v>
      </c>
      <c r="C47" s="120" t="s">
        <v>75</v>
      </c>
      <c r="D47" s="121">
        <v>287</v>
      </c>
      <c r="E47" s="121">
        <v>32</v>
      </c>
      <c r="F47" s="122">
        <v>319</v>
      </c>
      <c r="G47" s="121">
        <v>273</v>
      </c>
      <c r="H47" s="121">
        <v>30</v>
      </c>
      <c r="I47" s="122">
        <v>303</v>
      </c>
      <c r="J47" s="121">
        <f t="shared" si="0"/>
        <v>-16</v>
      </c>
      <c r="K47" s="123">
        <f t="shared" si="1"/>
        <v>-5.0156739811912265E-2</v>
      </c>
      <c r="L47" s="124"/>
      <c r="N47" s="92"/>
      <c r="O47" s="92"/>
      <c r="P47" s="93"/>
    </row>
    <row r="48" spans="2:16" s="78" customFormat="1" ht="15.75">
      <c r="B48" s="120">
        <v>46</v>
      </c>
      <c r="C48" s="120" t="s">
        <v>42</v>
      </c>
      <c r="D48" s="121">
        <v>1131</v>
      </c>
      <c r="E48" s="121">
        <v>176</v>
      </c>
      <c r="F48" s="122">
        <v>1307</v>
      </c>
      <c r="G48" s="121">
        <v>1206</v>
      </c>
      <c r="H48" s="121">
        <v>243</v>
      </c>
      <c r="I48" s="122">
        <v>1449</v>
      </c>
      <c r="J48" s="121">
        <f t="shared" si="0"/>
        <v>142</v>
      </c>
      <c r="K48" s="123">
        <f t="shared" si="1"/>
        <v>0.10864575363427686</v>
      </c>
      <c r="L48" s="124"/>
      <c r="N48" s="92"/>
      <c r="O48" s="92"/>
      <c r="P48" s="93"/>
    </row>
    <row r="49" spans="2:16" s="79" customFormat="1" ht="15.75">
      <c r="B49" s="125"/>
      <c r="C49" s="125" t="s">
        <v>52</v>
      </c>
      <c r="D49" s="126">
        <v>2202</v>
      </c>
      <c r="E49" s="126">
        <v>343</v>
      </c>
      <c r="F49" s="126">
        <v>2545</v>
      </c>
      <c r="G49" s="149">
        <v>2370</v>
      </c>
      <c r="H49" s="150">
        <v>441</v>
      </c>
      <c r="I49" s="126">
        <v>2811</v>
      </c>
      <c r="J49" s="126">
        <f t="shared" si="0"/>
        <v>266</v>
      </c>
      <c r="K49" s="127">
        <f t="shared" si="1"/>
        <v>0.10451866404715138</v>
      </c>
      <c r="L49" s="128"/>
      <c r="N49" s="94"/>
      <c r="O49" s="94"/>
      <c r="P49" s="94"/>
    </row>
    <row r="50" spans="2:16" s="78" customFormat="1" ht="15.75">
      <c r="B50" s="120">
        <v>6</v>
      </c>
      <c r="C50" s="120" t="s">
        <v>38</v>
      </c>
      <c r="D50" s="121">
        <v>144</v>
      </c>
      <c r="E50" s="121">
        <v>32</v>
      </c>
      <c r="F50" s="122">
        <v>176</v>
      </c>
      <c r="G50" s="121">
        <v>162</v>
      </c>
      <c r="H50" s="121">
        <v>25</v>
      </c>
      <c r="I50" s="122">
        <v>187</v>
      </c>
      <c r="J50" s="121">
        <f t="shared" si="0"/>
        <v>11</v>
      </c>
      <c r="K50" s="123">
        <f t="shared" si="1"/>
        <v>6.25E-2</v>
      </c>
      <c r="L50" s="124"/>
      <c r="N50" s="92"/>
      <c r="O50" s="92"/>
      <c r="P50" s="93"/>
    </row>
    <row r="51" spans="2:16" s="78" customFormat="1" ht="15.75">
      <c r="B51" s="120">
        <v>10</v>
      </c>
      <c r="C51" s="120" t="s">
        <v>39</v>
      </c>
      <c r="D51" s="121">
        <v>102</v>
      </c>
      <c r="E51" s="121">
        <v>12</v>
      </c>
      <c r="F51" s="122">
        <v>114</v>
      </c>
      <c r="G51" s="121">
        <v>108</v>
      </c>
      <c r="H51" s="121">
        <v>17</v>
      </c>
      <c r="I51" s="122">
        <v>125</v>
      </c>
      <c r="J51" s="121">
        <f t="shared" si="0"/>
        <v>11</v>
      </c>
      <c r="K51" s="123">
        <f t="shared" si="1"/>
        <v>9.6491228070175517E-2</v>
      </c>
      <c r="L51" s="124"/>
      <c r="N51" s="92"/>
      <c r="O51" s="92"/>
      <c r="P51" s="93"/>
    </row>
    <row r="52" spans="2:16" s="79" customFormat="1" ht="15.75">
      <c r="B52" s="125"/>
      <c r="C52" s="125" t="s">
        <v>53</v>
      </c>
      <c r="D52" s="126">
        <v>246</v>
      </c>
      <c r="E52" s="126">
        <v>44</v>
      </c>
      <c r="F52" s="126">
        <v>290</v>
      </c>
      <c r="G52" s="149">
        <v>270</v>
      </c>
      <c r="H52" s="150">
        <v>42</v>
      </c>
      <c r="I52" s="126">
        <v>312</v>
      </c>
      <c r="J52" s="126">
        <f t="shared" si="0"/>
        <v>22</v>
      </c>
      <c r="K52" s="127">
        <f t="shared" si="1"/>
        <v>7.5862068965517171E-2</v>
      </c>
      <c r="L52" s="128"/>
      <c r="N52" s="94"/>
      <c r="O52" s="94"/>
      <c r="P52" s="94"/>
    </row>
    <row r="53" spans="2:16" s="78" customFormat="1" ht="15.75">
      <c r="B53" s="120">
        <v>15</v>
      </c>
      <c r="C53" s="120" t="s">
        <v>76</v>
      </c>
      <c r="D53" s="121">
        <v>314</v>
      </c>
      <c r="E53" s="121">
        <v>52</v>
      </c>
      <c r="F53" s="122">
        <v>366</v>
      </c>
      <c r="G53" s="121">
        <v>307</v>
      </c>
      <c r="H53" s="121">
        <v>60</v>
      </c>
      <c r="I53" s="122">
        <v>367</v>
      </c>
      <c r="J53" s="121">
        <f t="shared" si="0"/>
        <v>1</v>
      </c>
      <c r="K53" s="123">
        <f t="shared" si="1"/>
        <v>2.732240437158362E-3</v>
      </c>
      <c r="L53" s="124"/>
      <c r="N53" s="92"/>
      <c r="O53" s="92"/>
      <c r="P53" s="93"/>
    </row>
    <row r="54" spans="2:16" s="78" customFormat="1" ht="15.75">
      <c r="B54" s="120">
        <v>27</v>
      </c>
      <c r="C54" s="120" t="s">
        <v>40</v>
      </c>
      <c r="D54" s="121">
        <v>85</v>
      </c>
      <c r="E54" s="121">
        <v>9</v>
      </c>
      <c r="F54" s="122">
        <v>94</v>
      </c>
      <c r="G54" s="121">
        <v>63</v>
      </c>
      <c r="H54" s="121">
        <v>22</v>
      </c>
      <c r="I54" s="122">
        <v>85</v>
      </c>
      <c r="J54" s="121">
        <f t="shared" si="0"/>
        <v>-9</v>
      </c>
      <c r="K54" s="123">
        <f t="shared" si="1"/>
        <v>-9.5744680851063801E-2</v>
      </c>
      <c r="L54" s="124"/>
      <c r="N54" s="92"/>
      <c r="O54" s="92"/>
      <c r="P54" s="93"/>
    </row>
    <row r="55" spans="2:16" s="78" customFormat="1" ht="15.75">
      <c r="B55" s="120">
        <v>32</v>
      </c>
      <c r="C55" s="120" t="s">
        <v>77</v>
      </c>
      <c r="D55" s="121">
        <v>43</v>
      </c>
      <c r="E55" s="121">
        <v>20</v>
      </c>
      <c r="F55" s="122">
        <v>63</v>
      </c>
      <c r="G55" s="121">
        <v>40</v>
      </c>
      <c r="H55" s="121">
        <v>8</v>
      </c>
      <c r="I55" s="122">
        <v>48</v>
      </c>
      <c r="J55" s="121">
        <f t="shared" si="0"/>
        <v>-15</v>
      </c>
      <c r="K55" s="123">
        <f t="shared" si="1"/>
        <v>-0.23809523809523814</v>
      </c>
      <c r="L55" s="124"/>
      <c r="N55" s="92"/>
      <c r="O55" s="92"/>
      <c r="P55" s="93"/>
    </row>
    <row r="56" spans="2:16" s="78" customFormat="1" ht="15.75">
      <c r="B56" s="120">
        <v>36</v>
      </c>
      <c r="C56" s="120" t="s">
        <v>41</v>
      </c>
      <c r="D56" s="121">
        <v>215</v>
      </c>
      <c r="E56" s="121">
        <v>35</v>
      </c>
      <c r="F56" s="122">
        <v>250</v>
      </c>
      <c r="G56" s="121">
        <v>174</v>
      </c>
      <c r="H56" s="121">
        <v>49</v>
      </c>
      <c r="I56" s="122">
        <v>223</v>
      </c>
      <c r="J56" s="121">
        <f t="shared" si="0"/>
        <v>-27</v>
      </c>
      <c r="K56" s="123">
        <f t="shared" si="1"/>
        <v>-0.10799999999999998</v>
      </c>
      <c r="L56" s="124"/>
      <c r="N56" s="92"/>
      <c r="O56" s="92"/>
      <c r="P56" s="93"/>
    </row>
    <row r="57" spans="2:16" s="79" customFormat="1" ht="15.75">
      <c r="B57" s="125"/>
      <c r="C57" s="125" t="s">
        <v>54</v>
      </c>
      <c r="D57" s="126">
        <v>657</v>
      </c>
      <c r="E57" s="126">
        <v>116</v>
      </c>
      <c r="F57" s="126">
        <v>773</v>
      </c>
      <c r="G57" s="149">
        <v>584</v>
      </c>
      <c r="H57" s="150">
        <v>139</v>
      </c>
      <c r="I57" s="126">
        <v>723</v>
      </c>
      <c r="J57" s="126">
        <f t="shared" si="0"/>
        <v>-50</v>
      </c>
      <c r="K57" s="127">
        <f t="shared" si="1"/>
        <v>-6.4683053040103466E-2</v>
      </c>
      <c r="L57" s="128"/>
      <c r="N57" s="94"/>
      <c r="O57" s="94"/>
      <c r="P57" s="94"/>
    </row>
    <row r="58" spans="2:16" s="79" customFormat="1" ht="15.75">
      <c r="B58" s="125">
        <v>28</v>
      </c>
      <c r="C58" s="125" t="s">
        <v>55</v>
      </c>
      <c r="D58" s="126">
        <v>3899</v>
      </c>
      <c r="E58" s="126">
        <v>784</v>
      </c>
      <c r="F58" s="126">
        <v>4683</v>
      </c>
      <c r="G58" s="149">
        <v>3856</v>
      </c>
      <c r="H58" s="150">
        <v>829</v>
      </c>
      <c r="I58" s="126">
        <v>4685</v>
      </c>
      <c r="J58" s="126">
        <f t="shared" si="0"/>
        <v>2</v>
      </c>
      <c r="K58" s="127">
        <f t="shared" si="1"/>
        <v>4.2707666026053914E-4</v>
      </c>
      <c r="L58" s="128"/>
      <c r="N58" s="94"/>
      <c r="O58" s="94"/>
      <c r="P58" s="94"/>
    </row>
    <row r="59" spans="2:16" s="79" customFormat="1" ht="15.75">
      <c r="B59" s="125">
        <v>30</v>
      </c>
      <c r="C59" s="125" t="s">
        <v>56</v>
      </c>
      <c r="D59" s="126">
        <v>762</v>
      </c>
      <c r="E59" s="126">
        <v>99</v>
      </c>
      <c r="F59" s="126">
        <v>861</v>
      </c>
      <c r="G59" s="149">
        <v>806</v>
      </c>
      <c r="H59" s="150">
        <v>129</v>
      </c>
      <c r="I59" s="126">
        <v>935</v>
      </c>
      <c r="J59" s="126">
        <f t="shared" si="0"/>
        <v>74</v>
      </c>
      <c r="K59" s="127">
        <f t="shared" si="1"/>
        <v>8.594657375145176E-2</v>
      </c>
      <c r="L59" s="128"/>
      <c r="N59" s="94"/>
      <c r="O59" s="94"/>
      <c r="P59" s="94"/>
    </row>
    <row r="60" spans="2:16" s="79" customFormat="1" ht="15.75">
      <c r="B60" s="125">
        <v>31</v>
      </c>
      <c r="C60" s="125" t="s">
        <v>57</v>
      </c>
      <c r="D60" s="126">
        <v>847</v>
      </c>
      <c r="E60" s="126">
        <v>158</v>
      </c>
      <c r="F60" s="126">
        <v>1005</v>
      </c>
      <c r="G60" s="149">
        <v>781</v>
      </c>
      <c r="H60" s="150">
        <v>152</v>
      </c>
      <c r="I60" s="126">
        <v>933</v>
      </c>
      <c r="J60" s="126">
        <f t="shared" si="0"/>
        <v>-72</v>
      </c>
      <c r="K60" s="127">
        <f t="shared" si="1"/>
        <v>-7.1641791044776082E-2</v>
      </c>
      <c r="L60" s="128"/>
      <c r="N60" s="94"/>
      <c r="O60" s="94"/>
      <c r="P60" s="94"/>
    </row>
    <row r="61" spans="2:16" s="78" customFormat="1" ht="15.75">
      <c r="B61" s="120">
        <v>1</v>
      </c>
      <c r="C61" s="120" t="s">
        <v>78</v>
      </c>
      <c r="D61" s="121">
        <v>335</v>
      </c>
      <c r="E61" s="121">
        <v>75</v>
      </c>
      <c r="F61" s="122">
        <v>410</v>
      </c>
      <c r="G61" s="121">
        <v>350</v>
      </c>
      <c r="H61" s="121">
        <v>86</v>
      </c>
      <c r="I61" s="122">
        <v>436</v>
      </c>
      <c r="J61" s="121">
        <f t="shared" si="0"/>
        <v>26</v>
      </c>
      <c r="K61" s="123">
        <f t="shared" si="1"/>
        <v>6.341463414634152E-2</v>
      </c>
      <c r="L61" s="124"/>
      <c r="N61" s="92"/>
      <c r="O61" s="92"/>
      <c r="P61" s="93"/>
    </row>
    <row r="62" spans="2:16" s="78" customFormat="1" ht="15.75">
      <c r="B62" s="120">
        <v>20</v>
      </c>
      <c r="C62" s="120" t="s">
        <v>79</v>
      </c>
      <c r="D62" s="121">
        <v>630</v>
      </c>
      <c r="E62" s="121">
        <v>98</v>
      </c>
      <c r="F62" s="122">
        <v>728</v>
      </c>
      <c r="G62" s="121">
        <v>647</v>
      </c>
      <c r="H62" s="121">
        <v>138</v>
      </c>
      <c r="I62" s="122">
        <v>785</v>
      </c>
      <c r="J62" s="121">
        <f t="shared" si="0"/>
        <v>57</v>
      </c>
      <c r="K62" s="123">
        <f t="shared" si="1"/>
        <v>7.8296703296703241E-2</v>
      </c>
      <c r="L62" s="124"/>
      <c r="N62" s="92"/>
      <c r="O62" s="92"/>
      <c r="P62" s="93"/>
    </row>
    <row r="63" spans="2:16" s="78" customFormat="1" ht="15.75">
      <c r="B63" s="120">
        <v>48</v>
      </c>
      <c r="C63" s="120" t="s">
        <v>80</v>
      </c>
      <c r="D63" s="121">
        <v>886</v>
      </c>
      <c r="E63" s="121">
        <v>167</v>
      </c>
      <c r="F63" s="122">
        <v>1053</v>
      </c>
      <c r="G63" s="121">
        <v>941</v>
      </c>
      <c r="H63" s="121">
        <v>178</v>
      </c>
      <c r="I63" s="122">
        <v>1119</v>
      </c>
      <c r="J63" s="121">
        <f t="shared" si="0"/>
        <v>66</v>
      </c>
      <c r="K63" s="123">
        <f t="shared" si="1"/>
        <v>6.2678062678062751E-2</v>
      </c>
      <c r="L63" s="124"/>
      <c r="N63" s="92"/>
      <c r="O63" s="92"/>
      <c r="P63" s="93"/>
    </row>
    <row r="64" spans="2:16" s="79" customFormat="1" ht="15.75">
      <c r="B64" s="125"/>
      <c r="C64" s="125" t="s">
        <v>58</v>
      </c>
      <c r="D64" s="126">
        <v>1851</v>
      </c>
      <c r="E64" s="126">
        <v>340</v>
      </c>
      <c r="F64" s="126">
        <v>2191</v>
      </c>
      <c r="G64" s="149">
        <v>1938</v>
      </c>
      <c r="H64" s="150">
        <v>402</v>
      </c>
      <c r="I64" s="126">
        <v>2340</v>
      </c>
      <c r="J64" s="126">
        <f t="shared" si="0"/>
        <v>149</v>
      </c>
      <c r="K64" s="127">
        <f t="shared" si="1"/>
        <v>6.8005476951163768E-2</v>
      </c>
      <c r="L64" s="128"/>
      <c r="N64" s="94"/>
      <c r="O64" s="94"/>
      <c r="P64" s="94"/>
    </row>
    <row r="65" spans="2:16" s="79" customFormat="1" ht="15.75">
      <c r="B65" s="125">
        <v>26</v>
      </c>
      <c r="C65" s="125" t="s">
        <v>59</v>
      </c>
      <c r="D65" s="126">
        <v>193</v>
      </c>
      <c r="E65" s="126">
        <v>37</v>
      </c>
      <c r="F65" s="126">
        <v>230</v>
      </c>
      <c r="G65" s="149">
        <v>223</v>
      </c>
      <c r="H65" s="150">
        <v>26</v>
      </c>
      <c r="I65" s="126">
        <v>249</v>
      </c>
      <c r="J65" s="126">
        <f t="shared" si="0"/>
        <v>19</v>
      </c>
      <c r="K65" s="127">
        <f t="shared" si="1"/>
        <v>8.260869565217388E-2</v>
      </c>
      <c r="L65" s="128"/>
      <c r="N65" s="94"/>
      <c r="O65" s="94"/>
      <c r="P65" s="94"/>
    </row>
    <row r="66" spans="2:16" s="78" customFormat="1" ht="15.75">
      <c r="B66" s="125">
        <v>51</v>
      </c>
      <c r="C66" s="125" t="s">
        <v>60</v>
      </c>
      <c r="D66" s="121">
        <v>16</v>
      </c>
      <c r="E66" s="121">
        <v>4</v>
      </c>
      <c r="F66" s="121">
        <v>20</v>
      </c>
      <c r="G66" s="149">
        <v>27</v>
      </c>
      <c r="H66" s="150">
        <v>2</v>
      </c>
      <c r="I66" s="126">
        <v>29</v>
      </c>
      <c r="J66" s="126">
        <f t="shared" si="0"/>
        <v>9</v>
      </c>
      <c r="K66" s="127">
        <f t="shared" si="1"/>
        <v>0.44999999999999996</v>
      </c>
      <c r="L66" s="124"/>
      <c r="N66" s="92"/>
      <c r="O66" s="92"/>
      <c r="P66" s="93"/>
    </row>
    <row r="67" spans="2:16" s="78" customFormat="1" ht="15.75">
      <c r="B67" s="125">
        <v>52</v>
      </c>
      <c r="C67" s="125" t="s">
        <v>61</v>
      </c>
      <c r="D67" s="121">
        <v>22</v>
      </c>
      <c r="E67" s="121">
        <v>1</v>
      </c>
      <c r="F67" s="121">
        <v>23</v>
      </c>
      <c r="G67" s="149">
        <v>13</v>
      </c>
      <c r="H67" s="150">
        <v>4</v>
      </c>
      <c r="I67" s="126">
        <v>17</v>
      </c>
      <c r="J67" s="126">
        <f t="shared" si="0"/>
        <v>-6</v>
      </c>
      <c r="K67" s="127">
        <f t="shared" si="1"/>
        <v>-0.26086956521739135</v>
      </c>
      <c r="L67" s="124"/>
      <c r="N67" s="92"/>
      <c r="O67" s="92"/>
      <c r="P67" s="93"/>
    </row>
    <row r="68" spans="2:16" s="78" customFormat="1" ht="15" customHeight="1">
      <c r="B68" s="125"/>
      <c r="C68" s="125" t="s">
        <v>8</v>
      </c>
      <c r="D68" s="129">
        <v>20224</v>
      </c>
      <c r="E68" s="129">
        <v>3724</v>
      </c>
      <c r="F68" s="129">
        <v>23948</v>
      </c>
      <c r="G68" s="149">
        <v>20240</v>
      </c>
      <c r="H68" s="150">
        <v>4114</v>
      </c>
      <c r="I68" s="126">
        <v>24354</v>
      </c>
      <c r="J68" s="126">
        <f t="shared" si="0"/>
        <v>406</v>
      </c>
      <c r="K68" s="127">
        <f t="shared" si="1"/>
        <v>1.6953399031234273E-2</v>
      </c>
      <c r="L68" s="124"/>
      <c r="N68" s="94"/>
      <c r="O68" s="94"/>
      <c r="P68" s="94"/>
    </row>
    <row r="69" spans="2:16">
      <c r="B69" s="117"/>
      <c r="C69" s="117"/>
      <c r="D69" s="130"/>
      <c r="E69" s="130"/>
      <c r="F69" s="131"/>
      <c r="G69" s="130"/>
      <c r="H69" s="130"/>
      <c r="I69" s="131"/>
      <c r="J69" s="131"/>
      <c r="K69" s="131"/>
      <c r="L69" s="117"/>
      <c r="N69" s="77"/>
      <c r="O69" s="77"/>
      <c r="P69" s="77"/>
    </row>
  </sheetData>
  <autoFilter ref="C4:C68" xr:uid="{00000000-0001-0000-0700-000000000000}"/>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topLeftCell="I1" zoomScaleNormal="100" workbookViewId="0">
      <pane ySplit="2" topLeftCell="A64" activePane="bottomLeft" state="frozen"/>
      <selection activeCell="C25" sqref="C25"/>
      <selection pane="bottomLeft" activeCell="S67" sqref="S67"/>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96" t="s">
        <v>62</v>
      </c>
      <c r="J1" s="196"/>
      <c r="K1" s="196"/>
      <c r="L1" s="196"/>
      <c r="M1" s="196"/>
      <c r="N1" s="196"/>
      <c r="O1" s="196"/>
      <c r="P1" s="196"/>
      <c r="Q1" s="196"/>
      <c r="R1" s="196"/>
      <c r="S1" s="15"/>
    </row>
    <row r="2" spans="1:24" ht="20.100000000000001" customHeight="1">
      <c r="A2" s="156" t="s">
        <v>112</v>
      </c>
      <c r="B2" s="156"/>
      <c r="C2" s="156"/>
      <c r="D2" s="156"/>
      <c r="E2" s="156"/>
      <c r="F2" s="156"/>
      <c r="G2" s="156"/>
      <c r="H2" s="156"/>
      <c r="I2" s="156"/>
      <c r="J2" s="156"/>
      <c r="K2" s="156"/>
      <c r="L2" s="156"/>
      <c r="M2" s="156"/>
      <c r="N2" s="156"/>
      <c r="O2" s="156"/>
      <c r="P2" s="156"/>
      <c r="Q2" s="156"/>
      <c r="R2" s="156"/>
    </row>
    <row r="3" spans="1:24" customFormat="1" ht="39.75" customHeight="1">
      <c r="A3" s="10"/>
      <c r="B3" s="10"/>
      <c r="C3" s="10"/>
      <c r="D3" s="10"/>
      <c r="E3" s="10"/>
      <c r="F3" s="10"/>
      <c r="G3" s="10"/>
      <c r="H3" s="10"/>
      <c r="I3" s="10"/>
      <c r="J3" s="10"/>
      <c r="K3" s="10"/>
      <c r="L3" s="10"/>
      <c r="M3" s="10"/>
      <c r="N3" s="10"/>
      <c r="O3" s="10"/>
      <c r="P3" s="10"/>
    </row>
    <row r="4" spans="1:24" ht="19.5" customHeight="1">
      <c r="A4" s="10" t="s">
        <v>63</v>
      </c>
      <c r="I4" s="197" t="s">
        <v>66</v>
      </c>
      <c r="J4" s="197"/>
      <c r="K4" s="197"/>
      <c r="L4" s="197"/>
      <c r="M4" s="197"/>
      <c r="N4" s="197"/>
      <c r="O4" s="197"/>
      <c r="P4" s="197"/>
      <c r="Q4" s="76"/>
      <c r="R4" s="76"/>
      <c r="S4" s="76"/>
      <c r="T4" s="76"/>
      <c r="U4" s="76"/>
      <c r="V4" s="76"/>
      <c r="W4" s="76"/>
      <c r="X4" s="76"/>
    </row>
    <row r="5" spans="1:24" ht="12.75" customHeight="1">
      <c r="I5" s="75"/>
      <c r="J5" s="75"/>
      <c r="K5" s="75"/>
      <c r="L5" s="75"/>
      <c r="M5" s="75"/>
      <c r="N5" s="75"/>
      <c r="O5" s="75"/>
      <c r="P5" s="75"/>
      <c r="Q5" s="75"/>
    </row>
    <row r="6" spans="1:24" ht="14.25" customHeight="1">
      <c r="A6" s="13" t="str">
        <f>'Total y Variación interanual'!C68</f>
        <v>TOTAL</v>
      </c>
      <c r="B6" s="13">
        <f>'Total y Variación interanual'!I68</f>
        <v>24354</v>
      </c>
      <c r="C6" s="10">
        <v>1587</v>
      </c>
      <c r="D6" s="10">
        <v>22097</v>
      </c>
      <c r="E6" s="10">
        <v>28829</v>
      </c>
      <c r="F6" s="10">
        <v>2427</v>
      </c>
      <c r="G6" s="10">
        <v>31256</v>
      </c>
    </row>
    <row r="7" spans="1:24">
      <c r="J7" s="10" t="str">
        <f>'Total y Variación interanual'!$C$14</f>
        <v>ANDALUCÍA</v>
      </c>
      <c r="K7" s="13">
        <f>'Total y Variación interanual'!$I$14</f>
        <v>2827</v>
      </c>
    </row>
    <row r="8" spans="1:24">
      <c r="J8" s="10" t="str">
        <f>'Total y Variación interanual'!C18</f>
        <v>ARAGÓN</v>
      </c>
      <c r="K8" s="13">
        <f>'Total y Variación interanual'!I18</f>
        <v>897</v>
      </c>
    </row>
    <row r="9" spans="1:24">
      <c r="B9" s="10" t="s">
        <v>2</v>
      </c>
      <c r="C9" s="10" t="s">
        <v>3</v>
      </c>
      <c r="D9" s="10" t="s">
        <v>45</v>
      </c>
      <c r="J9" s="10" t="str">
        <f>'Total y Variación interanual'!C19</f>
        <v>ASTURIAS</v>
      </c>
      <c r="K9" s="13">
        <f>'Total y Variación interanual'!I19</f>
        <v>295</v>
      </c>
    </row>
    <row r="10" spans="1:24">
      <c r="A10" s="13" t="s">
        <v>64</v>
      </c>
      <c r="B10" s="13">
        <f>'Total y Variación interanual'!D68</f>
        <v>20224</v>
      </c>
      <c r="C10" s="13">
        <f>'Total y Variación interanual'!E68</f>
        <v>3724</v>
      </c>
      <c r="D10" s="13">
        <f>'Total y Variación interanual'!F68</f>
        <v>23948</v>
      </c>
      <c r="J10" s="10" t="str">
        <f>'Total y Variación interanual'!C20</f>
        <v>ILLES BALEARS</v>
      </c>
      <c r="K10" s="13">
        <f>'Total y Variación interanual'!I20</f>
        <v>825</v>
      </c>
    </row>
    <row r="11" spans="1:24">
      <c r="A11" s="13" t="s">
        <v>65</v>
      </c>
      <c r="B11" s="13">
        <f>'Total y Variación interanual'!G68</f>
        <v>20240</v>
      </c>
      <c r="C11" s="13">
        <f>'Total y Variación interanual'!H68</f>
        <v>4114</v>
      </c>
      <c r="D11" s="13">
        <f>'Total y Variación interanual'!I68</f>
        <v>24354</v>
      </c>
      <c r="J11" s="10" t="str">
        <f>'Total y Variación interanual'!C23</f>
        <v>CANARIAS</v>
      </c>
      <c r="K11" s="13">
        <f>'Total y Variación interanual'!I23</f>
        <v>476</v>
      </c>
    </row>
    <row r="12" spans="1:24">
      <c r="J12" s="10" t="str">
        <f>'Total y Variación interanual'!C24</f>
        <v>CANTABRIA</v>
      </c>
      <c r="K12" s="13">
        <f>'Total y Variación interanual'!I24</f>
        <v>206</v>
      </c>
    </row>
    <row r="13" spans="1:24">
      <c r="J13" s="10" t="str">
        <f>'Total y Variación interanual'!$C$34</f>
        <v>CASTILLA-LEÓN</v>
      </c>
      <c r="K13" s="13">
        <f>'Total y Variación interanual'!$I$34</f>
        <v>1338</v>
      </c>
    </row>
    <row r="14" spans="1:24">
      <c r="J14" s="10" t="str">
        <f>'Total y Variación interanual'!$C$40</f>
        <v>CAST.-LA MANCHA</v>
      </c>
      <c r="K14" s="13">
        <f>'Total y Variación interanual'!$I$40</f>
        <v>935</v>
      </c>
    </row>
    <row r="15" spans="1:24" ht="12.75" customHeight="1">
      <c r="J15" s="10" t="str">
        <f>'Total y Variación interanual'!$C$45</f>
        <v>CATALUÑA</v>
      </c>
      <c r="K15" s="13">
        <f>'Total y Variación interanual'!$I$45</f>
        <v>3521</v>
      </c>
    </row>
    <row r="16" spans="1:24">
      <c r="J16" s="10" t="str">
        <f>'Total y Variación interanual'!$C$49</f>
        <v>C. VALENCIANA</v>
      </c>
      <c r="K16" s="13">
        <f>'Total y Variación interanual'!$I$49</f>
        <v>2811</v>
      </c>
    </row>
    <row r="17" spans="10:11">
      <c r="J17" s="10" t="str">
        <f>'Total y Variación interanual'!$C$52</f>
        <v>EXTREMADURA</v>
      </c>
      <c r="K17" s="13">
        <f>'Total y Variación interanual'!$I$52</f>
        <v>312</v>
      </c>
    </row>
    <row r="18" spans="10:11">
      <c r="J18" s="10" t="str">
        <f>'Total y Variación interanual'!C57</f>
        <v>GALICIA</v>
      </c>
      <c r="K18" s="13">
        <f>'Total y Variación interanual'!I57</f>
        <v>723</v>
      </c>
    </row>
    <row r="19" spans="10:11">
      <c r="J19" s="10" t="str">
        <f>'Total y Variación interanual'!C58</f>
        <v>C. DE MADRID</v>
      </c>
      <c r="K19" s="13">
        <f>'Total y Variación interanual'!I58</f>
        <v>4685</v>
      </c>
    </row>
    <row r="20" spans="10:11">
      <c r="J20" s="10" t="str">
        <f>'Total y Variación interanual'!C59</f>
        <v>R. DE MURCIA</v>
      </c>
      <c r="K20" s="13">
        <f>'Total y Variación interanual'!I59</f>
        <v>935</v>
      </c>
    </row>
    <row r="21" spans="10:11">
      <c r="J21" s="10" t="str">
        <f>'Total y Variación interanual'!C60</f>
        <v>NAVARRA</v>
      </c>
      <c r="K21" s="13">
        <f>'Total y Variación interanual'!I60</f>
        <v>933</v>
      </c>
    </row>
    <row r="22" spans="10:11">
      <c r="J22" s="10" t="str">
        <f>'Total y Variación interanual'!C64</f>
        <v>PAÍS VASCO</v>
      </c>
      <c r="K22" s="13">
        <f>'Total y Variación interanual'!I64</f>
        <v>2340</v>
      </c>
    </row>
    <row r="23" spans="10:11">
      <c r="J23" s="10" t="str">
        <f>'Total y Variación interanual'!C65</f>
        <v>LA RIOJA</v>
      </c>
      <c r="K23" s="13">
        <f>'Total y Variación interanual'!I65</f>
        <v>249</v>
      </c>
    </row>
    <row r="24" spans="10:11">
      <c r="J24" s="13" t="str">
        <f>'Total y Variación interanual'!C66</f>
        <v>CEUTA</v>
      </c>
      <c r="K24" s="13">
        <f>'Total y Variación interanual'!I66</f>
        <v>29</v>
      </c>
    </row>
    <row r="25" spans="10:11">
      <c r="J25" s="13" t="str">
        <f>'Total y Variación interanual'!C67</f>
        <v>MELILLA</v>
      </c>
      <c r="K25" s="13">
        <f>'Total y Variación interanual'!I67</f>
        <v>17</v>
      </c>
    </row>
    <row r="53" spans="9:15" ht="15" customHeight="1">
      <c r="I53" s="197" t="s">
        <v>114</v>
      </c>
      <c r="J53" s="197"/>
      <c r="K53" s="197"/>
      <c r="L53" s="197"/>
      <c r="M53" s="197"/>
      <c r="N53" s="197"/>
      <c r="O53" s="197"/>
    </row>
    <row r="63" spans="9:15">
      <c r="K63" s="13">
        <f>'Total y Variación interanual'!$D$68</f>
        <v>20224</v>
      </c>
    </row>
    <row r="64" spans="9:15">
      <c r="K64" s="13">
        <f>'Total y Variación interanual'!$G$68</f>
        <v>20240</v>
      </c>
    </row>
    <row r="65" spans="11:11">
      <c r="K65" s="13"/>
    </row>
    <row r="66" spans="11:11">
      <c r="K66" s="13">
        <f>'Total y Variación interanual'!$E$68</f>
        <v>3724</v>
      </c>
    </row>
    <row r="67" spans="11:11">
      <c r="K67" s="13">
        <f>'Total y Variación interanual'!$H$68</f>
        <v>4114</v>
      </c>
    </row>
    <row r="68" spans="11:11">
      <c r="K68" s="13"/>
    </row>
    <row r="69" spans="11:11">
      <c r="K69" s="13">
        <f>'Total y Variación interanual'!$F$68</f>
        <v>23948</v>
      </c>
    </row>
    <row r="70" spans="11:11">
      <c r="K70" s="13">
        <f>'Total y Variación interanual'!$I$68</f>
        <v>24354</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82d664d1b9294c97abae10414ad512e2">
  <xsd:schema xmlns:xsd="http://www.w3.org/2001/XMLSchema" xmlns:xs="http://www.w3.org/2001/XMLSchema" xmlns:p="http://schemas.microsoft.com/office/2006/metadata/properties" xmlns:ns1="http://schemas.microsoft.com/sharepoint/v3" targetNamespace="http://schemas.microsoft.com/office/2006/metadata/properties" ma:root="true" ma:fieldsID="3ad185dcfeebc1ad7e50039e8a2b90b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EB16873-B106-4DD1-8A1A-7279163F5632}"/>
</file>

<file path=customXml/itemProps2.xml><?xml version="1.0" encoding="utf-8"?>
<ds:datastoreItem xmlns:ds="http://schemas.openxmlformats.org/officeDocument/2006/customXml" ds:itemID="{2492E232-98D7-4B8E-AF83-9E83DCB5A6DD}"/>
</file>

<file path=customXml/itemProps3.xml><?xml version="1.0" encoding="utf-8"?>
<ds:datastoreItem xmlns:ds="http://schemas.openxmlformats.org/officeDocument/2006/customXml" ds:itemID="{C345A43A-35E2-4874-9CF9-019B257C30B3}"/>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Prestaciones por CC.AA</vt:lpstr>
      <vt:lpstr>Procesos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Portada!Área_de_impresión</vt:lpstr>
      <vt:lpstr>Prestaciones!Área_de_impresión</vt:lpstr>
      <vt:lpstr>'Prestaciones por CC.AA'!Área_de_impresión</vt:lpstr>
      <vt:lpstr>'Procesos y duraciones medias'!Área_de_impresión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GALLEGO SANCHEZ, ANGEL</cp:lastModifiedBy>
  <cp:lastPrinted>2020-07-22T07:39:18Z</cp:lastPrinted>
  <dcterms:created xsi:type="dcterms:W3CDTF">2020-04-09T17:28:39Z</dcterms:created>
  <dcterms:modified xsi:type="dcterms:W3CDTF">2025-07-21T09:26:12Z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