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diagrams/data3.xml" ContentType="application/vnd.openxmlformats-officedocument.drawingml.diagramData+xml"/>
  <Override PartName="/xl/diagrams/data1.xml" ContentType="application/vnd.openxmlformats-officedocument.drawingml.diagramData+xml"/>
  <Override PartName="/xl/drawings/drawing8.xml" ContentType="application/vnd.openxmlformats-officedocument.drawingml.chartshapes+xml"/>
  <Override PartName="/xl/diagrams/data2.xml" ContentType="application/vnd.openxmlformats-officedocument.drawingml.diagramData+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drawings/drawing5.xml" ContentType="application/vnd.openxmlformats-officedocument.drawing+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I:\GESTION\DATOS\maternidad, paternidad y excedencias\primer trimestre\1 trimestre 2025\"/>
    </mc:Choice>
  </mc:AlternateContent>
  <xr:revisionPtr revIDLastSave="0" documentId="13_ncr:1_{E7D9AA5C-8FE2-49D9-9EDA-EA7D1BEAF9E3}" xr6:coauthVersionLast="47" xr6:coauthVersionMax="47" xr10:uidLastSave="{00000000-0000-0000-0000-000000000000}"/>
  <bookViews>
    <workbookView xWindow="-120" yWindow="-120" windowWidth="29040" windowHeight="15840" xr2:uid="{00000000-000D-0000-FFFF-FFFF00000000}"/>
  </bookViews>
  <sheets>
    <sheet name="Portada" sheetId="1" r:id="rId1"/>
    <sheet name="Índice" sheetId="3" r:id="rId2"/>
    <sheet name="Prestaciones" sheetId="2" r:id="rId3"/>
    <sheet name="Totales y gasto" sheetId="5" r:id="rId4"/>
    <sheet name="Prestaciones por CC.AA" sheetId="6" r:id="rId5"/>
    <sheet name="Procesos y duraciones medias" sheetId="7" r:id="rId6"/>
    <sheet name="Excedencias" sheetId="10"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0">Portada!$A$1:$F$48</definedName>
    <definedName name="_xlnm.Print_Area" localSheetId="2">Prestaciones!$A$1:$E$27</definedName>
    <definedName name="_xlnm.Print_Area" localSheetId="4">'Prestaciones por CC.AA'!$A$3:$F$43</definedName>
    <definedName name="_xlnm.Print_Area" localSheetId="5">'Procesos y duraciones medias'!$C$4:$H$78</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0" i="7" l="1"/>
  <c r="U80" i="7"/>
  <c r="S80" i="7"/>
  <c r="P80" i="7"/>
  <c r="N80" i="7"/>
  <c r="L80" i="7"/>
  <c r="I80" i="7"/>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 i="8"/>
  <c r="D26" i="10" l="1"/>
  <c r="D25" i="10"/>
  <c r="B23" i="10"/>
  <c r="J7" i="9"/>
  <c r="J8" i="9"/>
  <c r="J9" i="9"/>
  <c r="J10" i="9"/>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J37" i="8"/>
  <c r="K37" i="8"/>
  <c r="J38" i="8"/>
  <c r="K38" i="8"/>
  <c r="J39" i="8"/>
  <c r="K39" i="8"/>
  <c r="J40" i="8"/>
  <c r="K40" i="8"/>
  <c r="J41" i="8"/>
  <c r="K41" i="8"/>
  <c r="J42" i="8"/>
  <c r="K42" i="8"/>
  <c r="J43" i="8"/>
  <c r="K43" i="8"/>
  <c r="J44" i="8"/>
  <c r="K44" i="8"/>
  <c r="J45" i="8"/>
  <c r="K45" i="8"/>
  <c r="J46" i="8"/>
  <c r="K46" i="8"/>
  <c r="J47" i="8"/>
  <c r="K47" i="8"/>
  <c r="J48" i="8"/>
  <c r="K48" i="8"/>
  <c r="J49" i="8"/>
  <c r="K49" i="8"/>
  <c r="J50" i="8"/>
  <c r="K50" i="8"/>
  <c r="J51" i="8"/>
  <c r="K51" i="8"/>
  <c r="J52" i="8"/>
  <c r="K52" i="8"/>
  <c r="J53" i="8"/>
  <c r="K53" i="8"/>
  <c r="J54" i="8"/>
  <c r="K54" i="8"/>
  <c r="J55" i="8"/>
  <c r="K55" i="8"/>
  <c r="J56" i="8"/>
  <c r="K56" i="8"/>
  <c r="J57" i="8"/>
  <c r="K57" i="8"/>
  <c r="J58" i="8"/>
  <c r="K58" i="8"/>
  <c r="J59" i="8"/>
  <c r="K59" i="8"/>
  <c r="J60" i="8"/>
  <c r="K60" i="8"/>
  <c r="J61" i="8"/>
  <c r="K61" i="8"/>
  <c r="J62" i="8"/>
  <c r="K62" i="8"/>
  <c r="J63" i="8"/>
  <c r="K63" i="8"/>
  <c r="J64" i="8"/>
  <c r="K64" i="8"/>
  <c r="J65" i="8"/>
  <c r="K65" i="8"/>
  <c r="J66" i="8"/>
  <c r="K66" i="8"/>
  <c r="J67" i="8"/>
  <c r="K67" i="8"/>
  <c r="J68" i="8"/>
  <c r="K68" i="8"/>
  <c r="D26" i="2" l="1"/>
  <c r="D25" i="2"/>
  <c r="B23" i="2"/>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K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G80" i="7" l="1"/>
  <c r="E80" i="7"/>
  <c r="L73" i="5"/>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<sst xmlns="http://schemas.openxmlformats.org/spreadsheetml/2006/main" count="304" uniqueCount="115">
  <si>
    <t>Primer Progenitor</t>
  </si>
  <si>
    <t>Segundo Progenitor</t>
  </si>
  <si>
    <t>Mujeres</t>
  </si>
  <si>
    <t>Hombres</t>
  </si>
  <si>
    <t>PRESTACIÓN DE NACIMIENTO Y CUIDADO DE MENOR (1)</t>
  </si>
  <si>
    <t>ABRIL/SEPTIEMBRE  2019</t>
  </si>
  <si>
    <t>TOTAL PRIMER PROGENITOR</t>
  </si>
  <si>
    <t>TOTAL SEGUNDO PROGENITOR</t>
  </si>
  <si>
    <t>TOTAL</t>
  </si>
  <si>
    <t>Almería</t>
  </si>
  <si>
    <t>Cádiz</t>
  </si>
  <si>
    <t>Córdoba</t>
  </si>
  <si>
    <t>Granada</t>
  </si>
  <si>
    <t>Huelva</t>
  </si>
  <si>
    <t>Jaén</t>
  </si>
  <si>
    <t>Málaga</t>
  </si>
  <si>
    <t>Sevilla</t>
  </si>
  <si>
    <t>Huesca</t>
  </si>
  <si>
    <t>Teruel</t>
  </si>
  <si>
    <t>Zaragoza</t>
  </si>
  <si>
    <t>Las Palmas</t>
  </si>
  <si>
    <t>Tenerife</t>
  </si>
  <si>
    <t>Ávila</t>
  </si>
  <si>
    <t>Burgos</t>
  </si>
  <si>
    <t>León</t>
  </si>
  <si>
    <t>Palencia</t>
  </si>
  <si>
    <t>Salamanca</t>
  </si>
  <si>
    <t>Segovia</t>
  </si>
  <si>
    <t>Soria</t>
  </si>
  <si>
    <t>Valladolid</t>
  </si>
  <si>
    <t>Zamora</t>
  </si>
  <si>
    <t>Albacete</t>
  </si>
  <si>
    <t>Ciudad Real</t>
  </si>
  <si>
    <t>Cuenca</t>
  </si>
  <si>
    <t>Guadalajara</t>
  </si>
  <si>
    <t>Toledo</t>
  </si>
  <si>
    <t>Barcelona</t>
  </si>
  <si>
    <t>Tarragona</t>
  </si>
  <si>
    <t>Badajoz</t>
  </si>
  <si>
    <t>Cáceres</t>
  </si>
  <si>
    <t>Lugo</t>
  </si>
  <si>
    <t>Pontevedra</t>
  </si>
  <si>
    <t>Valencia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</si>
  <si>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</si>
  <si>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</si>
  <si>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</si>
  <si>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</si>
  <si>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</si>
  <si>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</si>
  <si>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</si>
  <si>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</si>
  <si>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</si>
  <si>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</si>
  <si>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</si>
  <si>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</si>
  <si>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</si>
  <si>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</si>
  <si>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</si>
  <si>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</si>
  <si>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</si>
  <si>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</si>
  <si>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</si>
  <si>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</si>
  <si>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</si>
  <si>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</si>
  <si>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</si>
  <si>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NUMERO DE EXCEDENCIAS POR CC.AA</t>
  </si>
  <si>
    <t>Código
Prov.</t>
  </si>
  <si>
    <t>TOTAL PRESTACIONES</t>
  </si>
  <si>
    <t>Número total de Excedencias</t>
  </si>
  <si>
    <t>Número total de Prestaciones</t>
  </si>
  <si>
    <t>PROV / CC.AA</t>
  </si>
  <si>
    <t>Girona</t>
  </si>
  <si>
    <t>Lleida</t>
  </si>
  <si>
    <t>Alacant-Alicante</t>
  </si>
  <si>
    <t>Castelló</t>
  </si>
  <si>
    <t>A Coruña</t>
  </si>
  <si>
    <t>Ourense</t>
  </si>
  <si>
    <t>Araba-Álava</t>
  </si>
  <si>
    <t>Gipuzkoa</t>
  </si>
  <si>
    <t>Bizkaia</t>
  </si>
  <si>
    <t>ANDALUCIA</t>
  </si>
  <si>
    <t>ARAGÓN</t>
  </si>
  <si>
    <t>ASTURIAS</t>
  </si>
  <si>
    <t>ILLES BALEARS</t>
  </si>
  <si>
    <t>ANDALUCÍA</t>
  </si>
  <si>
    <t>CANARIAS</t>
  </si>
  <si>
    <t>CANTABRIA</t>
  </si>
  <si>
    <t>CASTILLA Y LEÓN</t>
  </si>
  <si>
    <t>CASTILLA LA MANCHA</t>
  </si>
  <si>
    <t>MADRID</t>
  </si>
  <si>
    <t>MURCIA</t>
  </si>
  <si>
    <t>COM. VALENCIANA</t>
  </si>
  <si>
    <t>ENERO - MARZO 2024</t>
  </si>
  <si>
    <t>ENERO - MARZO 2025</t>
  </si>
  <si>
    <t>Variación 2024/2025</t>
  </si>
  <si>
    <r>
      <t xml:space="preserve">COMPARACIÓN 2024/2025 </t>
    </r>
    <r>
      <rPr>
        <sz val="14"/>
        <rFont val="Calibri"/>
        <family val="2"/>
        <scheme val="minor"/>
      </rPr>
      <t xml:space="preserve"> (Enero -Marzo)</t>
    </r>
  </si>
  <si>
    <t xml:space="preserve">ENERO-MARZO 2025 </t>
  </si>
  <si>
    <r>
      <t xml:space="preserve">GASTO ENERO/MARZO
 2025 </t>
    </r>
    <r>
      <rPr>
        <b/>
        <vertAlign val="superscript"/>
        <sz val="12"/>
        <rFont val="Calibri"/>
        <family val="2"/>
        <scheme val="minor"/>
      </rPr>
      <t>(2)</t>
    </r>
  </si>
  <si>
    <t>(2) Obligaciones imputadas a presupuesto.</t>
  </si>
  <si>
    <t>PRESTACIONES RECONOCIDAS POR CC.AA</t>
  </si>
  <si>
    <t>(1) Solo prestaciones reconocidas por el INSS</t>
  </si>
  <si>
    <t>SEGUIMIENTO ESTADÍSTICO DE LOS PROCESOS  DE NACIMIENTO Y CUIDADO DEL MENOR</t>
  </si>
  <si>
    <t>NÚMERO DE
PROCESOS</t>
  </si>
  <si>
    <t>AMBOS
 SEXOS</t>
  </si>
  <si>
    <t>MUJERES</t>
  </si>
  <si>
    <t>DURACIÓN
 MEDIA
(en días)</t>
  </si>
  <si>
    <t>HOMBRES</t>
  </si>
  <si>
    <t xml:space="preserve">TOTALIDAD DE PROCESOS     </t>
  </si>
  <si>
    <t xml:space="preserve"> ENERO - MARZO 2025</t>
  </si>
  <si>
    <r>
      <t>NÚMERO Y DURACIÓN MEDIA DE PROCESOS CERRADOS, POR SEXO</t>
    </r>
    <r>
      <rPr>
        <b/>
        <vertAlign val="superscript"/>
        <sz val="12"/>
        <rFont val="Calibri"/>
        <family val="2"/>
        <scheme val="minor"/>
      </rPr>
      <t xml:space="preserve"> (1)</t>
    </r>
  </si>
  <si>
    <r>
      <rPr>
        <vertAlign val="superscript"/>
        <sz val="12"/>
        <rFont val="Calibri"/>
        <family val="2"/>
        <scheme val="minor"/>
      </rPr>
      <t xml:space="preserve">(1) </t>
    </r>
    <r>
      <rPr>
        <sz val="12"/>
        <rFont val="Calibri"/>
        <family val="2"/>
        <scheme val="minor"/>
      </rPr>
      <t>Solo procesos cerrados correspondientes a prestaciones reconocidas por el INSS. La información corresponde a expedientes cuyo hecho causante se ha producido en el mismo periodo de referencia del año anterior al de referencia de los datos, teniendo en cuenta que es posible el disfrute del permiso de forma interrumpida con el límite de un año contado a partir del hecho causante de la prestación.</t>
    </r>
  </si>
  <si>
    <t>PROCESOS RELATIVOS A SEGUNDO PROGENITOR</t>
  </si>
  <si>
    <t>PROCESOS RELATIVOS A PRIMER PROGENITOR</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</si>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</sst>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quot;€&quot;"/>
    <numFmt numFmtId="165" formatCode="#,##0\ &quot;€&quot;"/>
  </numFmts>
  <fonts count="72">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ont>
    <font>
      <b/>
      <vertAlign val="superscript"/>
      <sz val="12"/>
      <name val="Calibri"/>
      <family val="2"/>
      <scheme val="minor"/>
    </font>
    <font>
      <vertAlign val="superscript"/>
      <sz val="12"/>
      <name val="Calibri"/>
      <family val="2"/>
      <scheme val="minor"/>
    </font>
  </fonts>
  <fills count="48">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rgb="FF7030A0"/>
        <bgColor indexed="64"/>
      </patternFill>
    </fill>
    <fill>
      <patternFill patternType="solid">
        <fgColor theme="9" tint="-0.249977111117893"/>
        <bgColor indexed="64"/>
      </patternFill>
    </fill>
    <fill>
      <patternFill patternType="solid">
        <fgColor theme="3" tint="0.79998168889431442"/>
        <bgColor indexed="64"/>
      </patternFill>
    </fill>
    <fill>
      <patternFill patternType="solid">
        <fgColor rgb="FFDCC6D3"/>
        <bgColor indexed="64"/>
      </patternFill>
    </fill>
  </fills>
  <borders count="22">
    <border>
      <left/>
      <right/>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theme="0"/>
      </bottom>
      <diagonal/>
    </border>
  </borders>
  <cellStyleXfs count="62">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9" applyNumberFormat="0" applyAlignment="0" applyProtection="0"/>
    <xf numFmtId="0" fontId="53" fillId="16" borderId="10" applyNumberFormat="0" applyAlignment="0" applyProtection="0"/>
    <xf numFmtId="0" fontId="54" fillId="16" borderId="9" applyNumberFormat="0" applyAlignment="0" applyProtection="0"/>
    <xf numFmtId="0" fontId="55" fillId="0" borderId="11" applyNumberFormat="0" applyFill="0" applyAlignment="0" applyProtection="0"/>
    <xf numFmtId="0" fontId="56" fillId="17" borderId="12"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13" applyNumberFormat="0" applyFont="0" applyAlignment="0" applyProtection="0"/>
    <xf numFmtId="0" fontId="32" fillId="0" borderId="0"/>
    <xf numFmtId="0" fontId="32" fillId="18" borderId="13"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cellStyleXfs>
  <cellXfs count="200">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xf numFmtId="0" fontId="12" fillId="0" borderId="0" xfId="1" applyFont="1"/>
    <xf numFmtId="0" fontId="13" fillId="0" borderId="0" xfId="1" applyFont="1"/>
    <xf numFmtId="3" fontId="9" fillId="0" borderId="0" xfId="1" applyNumberFormat="1"/>
    <xf numFmtId="0" fontId="12" fillId="0" borderId="0" xfId="0" applyFont="1"/>
    <xf numFmtId="0" fontId="14" fillId="0" borderId="0" xfId="1" applyFont="1"/>
    <xf numFmtId="2" fontId="15" fillId="0" borderId="0" xfId="1" applyNumberFormat="1" applyFont="1"/>
    <xf numFmtId="0" fontId="12" fillId="0" borderId="0" xfId="1" applyFont="1" applyAlignment="1">
      <alignment horizontal="center"/>
    </xf>
    <xf numFmtId="2" fontId="15" fillId="0" borderId="0" xfId="1" applyNumberFormat="1" applyFont="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2" fontId="21" fillId="0" borderId="0" xfId="1" applyNumberFormat="1" applyFont="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Alignment="1">
      <alignment horizontal="center" vertical="center"/>
    </xf>
    <xf numFmtId="0" fontId="25" fillId="0" borderId="0" xfId="1" applyFont="1" applyAlignment="1">
      <alignment horizontal="center" vertical="center"/>
    </xf>
    <xf numFmtId="2" fontId="26" fillId="0" borderId="0" xfId="1" applyNumberFormat="1" applyFont="1" applyAlignment="1">
      <alignment horizontal="center" vertical="center"/>
    </xf>
    <xf numFmtId="0" fontId="27" fillId="0" borderId="0" xfId="1" applyFont="1"/>
    <xf numFmtId="0" fontId="27" fillId="0" borderId="0" xfId="1" applyFont="1" applyAlignment="1">
      <alignment horizontal="center" vertical="center" wrapText="1"/>
    </xf>
    <xf numFmtId="2" fontId="29" fillId="0" borderId="0" xfId="1" applyNumberFormat="1" applyFont="1" applyAlignment="1">
      <alignment horizontal="center" vertical="center" wrapText="1"/>
    </xf>
    <xf numFmtId="0" fontId="29" fillId="0" borderId="0" xfId="1" applyFont="1"/>
    <xf numFmtId="10" fontId="23" fillId="0" borderId="0" xfId="1" applyNumberFormat="1" applyFont="1"/>
    <xf numFmtId="164" fontId="23" fillId="0" borderId="0" xfId="1" applyNumberFormat="1" applyFont="1" applyAlignment="1">
      <alignment horizontal="right" indent="1"/>
    </xf>
    <xf numFmtId="2" fontId="21" fillId="0" borderId="0" xfId="1" applyNumberFormat="1" applyFont="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164" fontId="12" fillId="0" borderId="0" xfId="1" applyNumberFormat="1" applyFont="1" applyAlignment="1">
      <alignment horizontal="right" indent="1"/>
    </xf>
    <xf numFmtId="0" fontId="12" fillId="9" borderId="0" xfId="1" applyFont="1" applyFill="1"/>
    <xf numFmtId="164" fontId="12" fillId="0" borderId="0" xfId="1" applyNumberFormat="1" applyFont="1"/>
    <xf numFmtId="0" fontId="30" fillId="0" borderId="0" xfId="1" applyFont="1"/>
    <xf numFmtId="2" fontId="31" fillId="0" borderId="0" xfId="1" applyNumberFormat="1" applyFont="1"/>
    <xf numFmtId="0" fontId="12" fillId="0" borderId="0" xfId="1" applyFont="1" applyAlignment="1">
      <alignment horizontal="left" wrapText="1"/>
    </xf>
    <xf numFmtId="2" fontId="15" fillId="0" borderId="0" xfId="1" applyNumberFormat="1" applyFont="1" applyAlignment="1">
      <alignment horizontal="left" wrapText="1"/>
    </xf>
    <xf numFmtId="3" fontId="12" fillId="0" borderId="0" xfId="1" applyNumberFormat="1" applyFont="1"/>
    <xf numFmtId="10" fontId="12" fillId="0" borderId="0" xfId="1" applyNumberFormat="1" applyFont="1"/>
    <xf numFmtId="3" fontId="31" fillId="0" borderId="0" xfId="1" applyNumberFormat="1" applyFont="1"/>
    <xf numFmtId="4" fontId="12" fillId="0" borderId="0" xfId="1" applyNumberFormat="1" applyFont="1"/>
    <xf numFmtId="0" fontId="15" fillId="0" borderId="0" xfId="1" applyFont="1"/>
    <xf numFmtId="0" fontId="33" fillId="0" borderId="0" xfId="1" applyFont="1" applyAlignment="1">
      <alignment horizontal="center" vertical="center"/>
    </xf>
    <xf numFmtId="0" fontId="28" fillId="0" borderId="0" xfId="1" applyFont="1" applyAlignment="1">
      <alignment horizontal="center" vertical="center"/>
    </xf>
    <xf numFmtId="0" fontId="34" fillId="0" borderId="0" xfId="1" applyFont="1"/>
    <xf numFmtId="4" fontId="23" fillId="0" borderId="0" xfId="1" applyNumberFormat="1" applyFont="1"/>
    <xf numFmtId="3" fontId="28" fillId="0" borderId="0" xfId="2" applyNumberFormat="1" applyFont="1"/>
    <xf numFmtId="0" fontId="28" fillId="0" borderId="0" xfId="2" applyFont="1"/>
    <xf numFmtId="0" fontId="30" fillId="0" borderId="0" xfId="2"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Alignment="1">
      <alignment horizontal="centerContinuous"/>
    </xf>
    <xf numFmtId="0" fontId="35" fillId="0" borderId="0" xfId="1" applyFont="1" applyAlignment="1">
      <alignment horizontal="centerContinuous"/>
    </xf>
    <xf numFmtId="0" fontId="36" fillId="5" borderId="0" xfId="1" applyFont="1" applyFill="1"/>
    <xf numFmtId="0" fontId="36" fillId="5" borderId="3" xfId="1" applyFont="1" applyFill="1" applyBorder="1"/>
    <xf numFmtId="0" fontId="36" fillId="5" borderId="4" xfId="1" applyFont="1" applyFill="1" applyBorder="1"/>
    <xf numFmtId="0" fontId="36" fillId="5" borderId="2" xfId="1" applyFont="1" applyFill="1" applyBorder="1" applyAlignment="1">
      <alignment horizontal="center" vertical="center" wrapText="1"/>
    </xf>
    <xf numFmtId="0" fontId="24" fillId="6" borderId="4" xfId="1" applyFont="1" applyFill="1" applyBorder="1"/>
    <xf numFmtId="3" fontId="24" fillId="6" borderId="4" xfId="1" applyNumberFormat="1" applyFont="1" applyFill="1" applyBorder="1"/>
    <xf numFmtId="0" fontId="37" fillId="5" borderId="5" xfId="1" applyFont="1" applyFill="1" applyBorder="1"/>
    <xf numFmtId="3" fontId="37" fillId="5" borderId="5" xfId="1" applyNumberFormat="1" applyFont="1" applyFill="1" applyBorder="1"/>
    <xf numFmtId="0" fontId="38" fillId="9" borderId="0" xfId="0" applyFont="1" applyFill="1" applyAlignment="1">
      <alignment horizontal="right" vertical="center"/>
    </xf>
    <xf numFmtId="3" fontId="38" fillId="9" borderId="0" xfId="0" applyNumberFormat="1" applyFont="1" applyFill="1" applyAlignment="1">
      <alignment horizontal="center" vertical="center"/>
    </xf>
    <xf numFmtId="0" fontId="30" fillId="0" borderId="0" xfId="0" applyFont="1"/>
    <xf numFmtId="2" fontId="31" fillId="0" borderId="0" xfId="0" applyNumberFormat="1" applyFont="1"/>
    <xf numFmtId="4" fontId="39" fillId="0" borderId="0" xfId="1" applyNumberFormat="1" applyFont="1" applyAlignment="1">
      <alignment horizontal="center" readingOrder="1"/>
    </xf>
    <xf numFmtId="0" fontId="11" fillId="0" borderId="0" xfId="1" applyFont="1"/>
    <xf numFmtId="0" fontId="10" fillId="0" borderId="0" xfId="1" applyFont="1"/>
    <xf numFmtId="0" fontId="12" fillId="0" borderId="0" xfId="3" applyFont="1" applyBorder="1"/>
    <xf numFmtId="0" fontId="40" fillId="0" borderId="0" xfId="3" applyFont="1"/>
    <xf numFmtId="0" fontId="41" fillId="0" borderId="0" xfId="3" applyFont="1"/>
    <xf numFmtId="0" fontId="12" fillId="0" borderId="0" xfId="3" applyFont="1"/>
    <xf numFmtId="0" fontId="12" fillId="0" borderId="0" xfId="3" applyFont="1" applyAlignment="1">
      <alignment horizontal="center"/>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11" fillId="0" borderId="0" xfId="44" applyNumberFormat="1" applyFont="1" applyAlignment="1">
      <alignment horizontal="right" indent="1"/>
    </xf>
    <xf numFmtId="165" fontId="11" fillId="0" borderId="0" xfId="44" applyNumberFormat="1" applyFont="1" applyAlignment="1">
      <alignment horizontal="right" indent="1"/>
    </xf>
    <xf numFmtId="3" fontId="65" fillId="0" borderId="0" xfId="44" applyNumberFormat="1" applyFont="1" applyAlignment="1">
      <alignment horizontal="right" indent="1"/>
    </xf>
    <xf numFmtId="165" fontId="65" fillId="0" borderId="0" xfId="44" applyNumberFormat="1" applyFont="1" applyAlignment="1">
      <alignment horizontal="right" indent="1"/>
    </xf>
    <xf numFmtId="3" fontId="62" fillId="0" borderId="0" xfId="1" applyNumberFormat="1" applyFont="1" applyAlignment="1">
      <alignment horizontal="right" indent="1"/>
    </xf>
    <xf numFmtId="4" fontId="62" fillId="0" borderId="0" xfId="1" applyNumberFormat="1" applyFont="1" applyAlignment="1">
      <alignment horizontal="right" indent="1"/>
    </xf>
    <xf numFmtId="3" fontId="63" fillId="0" borderId="0" xfId="1" applyNumberFormat="1" applyFont="1" applyAlignment="1">
      <alignment horizontal="right" indent="1"/>
    </xf>
    <xf numFmtId="4" fontId="63" fillId="0" borderId="0" xfId="1" applyNumberFormat="1" applyFont="1" applyAlignment="1">
      <alignment horizontal="right" indent="1"/>
    </xf>
    <xf numFmtId="3" fontId="64" fillId="0" borderId="0" xfId="3" applyNumberFormat="1" applyFont="1" applyBorder="1" applyAlignment="1">
      <alignment horizontal="right" indent="1"/>
    </xf>
    <xf numFmtId="3" fontId="66" fillId="0" borderId="0" xfId="3" applyNumberFormat="1" applyFont="1" applyBorder="1" applyAlignment="1">
      <alignment horizontal="right" indent="1"/>
    </xf>
    <xf numFmtId="3" fontId="67" fillId="0" borderId="0" xfId="3" applyNumberFormat="1" applyFont="1" applyBorder="1" applyAlignment="1">
      <alignment horizontal="right" indent="1"/>
    </xf>
    <xf numFmtId="3" fontId="27" fillId="0" borderId="0" xfId="1" applyNumberFormat="1" applyFont="1" applyAlignment="1">
      <alignment horizontal="right" indent="1"/>
    </xf>
    <xf numFmtId="3" fontId="8" fillId="0" borderId="0" xfId="0" applyNumberFormat="1" applyFont="1" applyAlignment="1">
      <alignment horizontal="right" indent="5"/>
    </xf>
    <xf numFmtId="0" fontId="27" fillId="9" borderId="15" xfId="1" applyFont="1" applyFill="1" applyBorder="1" applyAlignment="1">
      <alignment horizontal="left" indent="1"/>
    </xf>
    <xf numFmtId="3" fontId="27" fillId="9" borderId="15" xfId="1" applyNumberFormat="1" applyFont="1" applyFill="1" applyBorder="1" applyAlignment="1">
      <alignment horizontal="right" indent="1"/>
    </xf>
    <xf numFmtId="165" fontId="27" fillId="9" borderId="15" xfId="1" applyNumberFormat="1" applyFont="1" applyFill="1" applyBorder="1" applyAlignment="1">
      <alignment horizontal="right" indent="1"/>
    </xf>
    <xf numFmtId="0" fontId="24" fillId="2" borderId="15" xfId="1" applyFont="1" applyFill="1" applyBorder="1" applyAlignment="1">
      <alignment horizontal="right" vertical="center" indent="1"/>
    </xf>
    <xf numFmtId="0" fontId="28" fillId="2" borderId="15" xfId="1" applyFont="1" applyFill="1" applyBorder="1" applyAlignment="1">
      <alignment horizontal="left" indent="1"/>
    </xf>
    <xf numFmtId="3" fontId="28" fillId="2" borderId="15" xfId="1" applyNumberFormat="1" applyFont="1" applyFill="1" applyBorder="1" applyAlignment="1">
      <alignment horizontal="right" indent="1"/>
    </xf>
    <xf numFmtId="165" fontId="28" fillId="2" borderId="15" xfId="1" applyNumberFormat="1" applyFont="1" applyFill="1" applyBorder="1" applyAlignment="1">
      <alignment horizontal="right" indent="1"/>
    </xf>
    <xf numFmtId="0" fontId="27" fillId="9" borderId="15" xfId="1" applyFont="1" applyFill="1" applyBorder="1" applyAlignment="1">
      <alignment horizontal="right" vertical="center" indent="1"/>
    </xf>
    <xf numFmtId="0" fontId="28" fillId="2" borderId="15" xfId="1" applyFont="1" applyFill="1" applyBorder="1" applyAlignment="1">
      <alignment horizontal="right" vertical="center" indent="1"/>
    </xf>
    <xf numFmtId="17" fontId="28" fillId="2" borderId="15" xfId="1" applyNumberFormat="1" applyFont="1" applyFill="1" applyBorder="1" applyAlignment="1">
      <alignment horizontal="left" vertical="center" indent="1"/>
    </xf>
    <xf numFmtId="0" fontId="27" fillId="4" borderId="15" xfId="1" applyFont="1" applyFill="1" applyBorder="1" applyAlignment="1">
      <alignment horizontal="center"/>
    </xf>
    <xf numFmtId="3" fontId="27" fillId="4" borderId="15" xfId="1" applyNumberFormat="1" applyFont="1" applyFill="1" applyBorder="1" applyAlignment="1">
      <alignment horizontal="right" indent="1"/>
    </xf>
    <xf numFmtId="165" fontId="27" fillId="4" borderId="15" xfId="1" applyNumberFormat="1" applyFont="1" applyFill="1" applyBorder="1" applyAlignment="1">
      <alignment horizontal="right" indent="1"/>
    </xf>
    <xf numFmtId="10" fontId="12" fillId="0" borderId="15" xfId="1" applyNumberFormat="1" applyFont="1" applyBorder="1"/>
    <xf numFmtId="0" fontId="12" fillId="0" borderId="15" xfId="1" applyFont="1" applyBorder="1"/>
    <xf numFmtId="0" fontId="30" fillId="0" borderId="15" xfId="1" applyFont="1" applyBorder="1"/>
    <xf numFmtId="4" fontId="27" fillId="9" borderId="15" xfId="1" applyNumberFormat="1" applyFont="1" applyFill="1" applyBorder="1" applyAlignment="1">
      <alignment horizontal="right" indent="1"/>
    </xf>
    <xf numFmtId="0" fontId="28" fillId="7" borderId="15" xfId="1" applyFont="1" applyFill="1" applyBorder="1"/>
    <xf numFmtId="3" fontId="28" fillId="7" borderId="15" xfId="1" applyNumberFormat="1" applyFont="1" applyFill="1" applyBorder="1" applyAlignment="1">
      <alignment horizontal="right" indent="1"/>
    </xf>
    <xf numFmtId="4" fontId="28" fillId="7" borderId="15" xfId="1" applyNumberFormat="1" applyFont="1" applyFill="1" applyBorder="1" applyAlignment="1">
      <alignment horizontal="right" indent="1"/>
    </xf>
    <xf numFmtId="17" fontId="28" fillId="7" borderId="15" xfId="1" applyNumberFormat="1" applyFont="1" applyFill="1" applyBorder="1" applyAlignment="1">
      <alignment vertical="center"/>
    </xf>
    <xf numFmtId="0" fontId="12" fillId="0" borderId="15" xfId="3" applyFont="1" applyBorder="1"/>
    <xf numFmtId="3" fontId="27" fillId="10" borderId="15" xfId="3" applyNumberFormat="1" applyFont="1" applyFill="1" applyBorder="1" applyAlignment="1">
      <alignment horizontal="center" vertical="center"/>
    </xf>
    <xf numFmtId="0" fontId="12" fillId="0" borderId="15" xfId="3" applyFont="1" applyBorder="1" applyAlignment="1">
      <alignment horizontal="center"/>
    </xf>
    <xf numFmtId="3" fontId="28" fillId="0" borderId="15" xfId="3" applyNumberFormat="1" applyFont="1" applyBorder="1"/>
    <xf numFmtId="3" fontId="28" fillId="0" borderId="15" xfId="3" applyNumberFormat="1" applyFont="1" applyBorder="1" applyAlignment="1">
      <alignment horizontal="right" indent="1"/>
    </xf>
    <xf numFmtId="3" fontId="27" fillId="0" borderId="15" xfId="3" applyNumberFormat="1" applyFont="1" applyBorder="1" applyAlignment="1">
      <alignment horizontal="right" indent="1"/>
    </xf>
    <xf numFmtId="10" fontId="28" fillId="0" borderId="15" xfId="3" applyNumberFormat="1" applyFont="1" applyBorder="1" applyAlignment="1">
      <alignment horizontal="right" indent="1"/>
    </xf>
    <xf numFmtId="0" fontId="40" fillId="0" borderId="15" xfId="3" applyFont="1" applyBorder="1"/>
    <xf numFmtId="0" fontId="27" fillId="11" borderId="15" xfId="3" applyFont="1" applyFill="1" applyBorder="1"/>
    <xf numFmtId="3" fontId="27" fillId="10" borderId="15" xfId="3" applyNumberFormat="1" applyFont="1" applyFill="1" applyBorder="1" applyAlignment="1">
      <alignment horizontal="right" indent="1"/>
    </xf>
    <xf numFmtId="10" fontId="27" fillId="10" borderId="15" xfId="3" applyNumberFormat="1" applyFont="1" applyFill="1" applyBorder="1" applyAlignment="1">
      <alignment horizontal="right" indent="1"/>
    </xf>
    <xf numFmtId="0" fontId="41" fillId="0" borderId="15" xfId="3" applyFont="1" applyBorder="1"/>
    <xf numFmtId="3" fontId="27" fillId="8" borderId="15" xfId="3" applyNumberFormat="1" applyFont="1" applyFill="1" applyBorder="1" applyAlignment="1">
      <alignment horizontal="right" indent="1"/>
    </xf>
    <xf numFmtId="3" fontId="12" fillId="0" borderId="15" xfId="3" applyNumberFormat="1" applyFont="1" applyBorder="1" applyAlignment="1">
      <alignment horizontal="right" indent="1"/>
    </xf>
    <xf numFmtId="3" fontId="23" fillId="0" borderId="15" xfId="3" applyNumberFormat="1" applyFont="1" applyBorder="1" applyAlignment="1">
      <alignment horizontal="right" indent="1"/>
    </xf>
    <xf numFmtId="0" fontId="27" fillId="9" borderId="15" xfId="1" applyFont="1" applyFill="1" applyBorder="1" applyAlignment="1">
      <alignment horizontal="center" vertical="center" wrapText="1"/>
    </xf>
    <xf numFmtId="3" fontId="27" fillId="0" borderId="0" xfId="2" applyNumberFormat="1" applyFont="1" applyAlignment="1">
      <alignment horizontal="center" vertical="center"/>
    </xf>
    <xf numFmtId="0" fontId="12" fillId="0" borderId="0" xfId="1" applyFont="1" applyAlignment="1">
      <alignment wrapText="1"/>
    </xf>
    <xf numFmtId="0" fontId="12" fillId="0" borderId="0" xfId="1" applyFont="1" applyAlignment="1">
      <alignment horizontal="center" vertical="center"/>
    </xf>
    <xf numFmtId="0" fontId="5" fillId="0" borderId="0" xfId="0" applyFont="1" applyAlignment="1">
      <alignment horizontal="center"/>
    </xf>
    <xf numFmtId="3" fontId="4" fillId="0" borderId="0" xfId="0" applyNumberFormat="1" applyFont="1" applyAlignment="1">
      <alignment horizontal="center" vertical="center"/>
    </xf>
    <xf numFmtId="0" fontId="28" fillId="9" borderId="15"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7" fillId="9" borderId="15"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0" fontId="28" fillId="9" borderId="15" xfId="1" applyFont="1" applyFill="1" applyBorder="1" applyAlignment="1">
      <alignment horizontal="center" vertical="center"/>
    </xf>
    <xf numFmtId="3" fontId="18" fillId="0" borderId="0" xfId="1" applyNumberFormat="1" applyFont="1" applyAlignment="1">
      <alignment horizontal="center" vertical="center"/>
    </xf>
    <xf numFmtId="3" fontId="27" fillId="0" borderId="0" xfId="2" applyNumberFormat="1" applyFont="1" applyAlignment="1">
      <alignment horizontal="center" vertical="center"/>
    </xf>
    <xf numFmtId="3" fontId="12" fillId="0" borderId="0" xfId="2" applyNumberFormat="1" applyFont="1" applyAlignment="1">
      <alignment vertical="center"/>
    </xf>
    <xf numFmtId="0" fontId="12" fillId="0" borderId="0" xfId="1" applyFont="1"/>
    <xf numFmtId="0" fontId="6" fillId="0" borderId="0" xfId="0" applyFont="1" applyAlignment="1">
      <alignment horizontal="center"/>
    </xf>
    <xf numFmtId="3" fontId="6" fillId="0" borderId="0" xfId="0" applyNumberFormat="1" applyFont="1" applyAlignment="1">
      <alignment horizontal="center" vertical="center"/>
    </xf>
    <xf numFmtId="0" fontId="28" fillId="10" borderId="15"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0" xfId="1" applyFont="1" applyAlignment="1">
      <alignment horizontal="center" vertical="center"/>
    </xf>
    <xf numFmtId="0" fontId="12" fillId="0" borderId="0" xfId="1" applyFont="1" applyAlignment="1">
      <alignment horizontal="center" vertical="center"/>
    </xf>
    <xf numFmtId="3" fontId="27" fillId="10" borderId="15" xfId="3" applyNumberFormat="1" applyFont="1" applyFill="1" applyBorder="1" applyAlignment="1">
      <alignment horizontal="center" vertical="center"/>
    </xf>
    <xf numFmtId="0" fontId="28" fillId="10" borderId="15" xfId="1" applyFont="1" applyFill="1" applyBorder="1" applyAlignment="1">
      <alignment horizontal="center" vertical="center"/>
    </xf>
    <xf numFmtId="0" fontId="27" fillId="10" borderId="19" xfId="3" applyFont="1" applyFill="1" applyBorder="1" applyAlignment="1">
      <alignment horizontal="center" vertical="center"/>
    </xf>
    <xf numFmtId="0" fontId="27" fillId="10" borderId="20" xfId="3"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xf numFmtId="0" fontId="12" fillId="0" borderId="0" xfId="1" applyFont="1" applyAlignment="1"/>
    <xf numFmtId="3" fontId="28" fillId="0" borderId="0" xfId="2" applyNumberFormat="1" applyFont="1" applyAlignment="1">
      <alignment horizontal="left" wrapText="1"/>
    </xf>
    <xf numFmtId="3" fontId="27" fillId="0" borderId="0" xfId="2" applyNumberFormat="1" applyFont="1" applyAlignment="1">
      <alignment horizontal="left" vertical="center"/>
    </xf>
    <xf numFmtId="0" fontId="60" fillId="45" borderId="0" xfId="0" applyFont="1" applyFill="1"/>
    <xf numFmtId="0" fontId="60" fillId="43" borderId="0" xfId="0" applyFont="1" applyFill="1"/>
    <xf numFmtId="0" fontId="60" fillId="44" borderId="0" xfId="0" applyFont="1" applyFill="1"/>
    <xf numFmtId="17" fontId="18" fillId="46" borderId="0" xfId="1" applyNumberFormat="1" applyFont="1" applyFill="1" applyAlignment="1">
      <alignment horizontal="center" vertical="center"/>
    </xf>
    <xf numFmtId="0" fontId="18" fillId="46" borderId="21" xfId="1" applyFont="1" applyFill="1" applyBorder="1" applyAlignment="1">
      <alignment horizontal="center" vertical="center"/>
    </xf>
    <xf numFmtId="3" fontId="27" fillId="46" borderId="15" xfId="1" applyNumberFormat="1" applyFont="1" applyFill="1" applyBorder="1" applyAlignment="1">
      <alignment horizontal="right" indent="1"/>
    </xf>
    <xf numFmtId="4" fontId="27" fillId="46" borderId="15" xfId="1" applyNumberFormat="1" applyFont="1" applyFill="1" applyBorder="1" applyAlignment="1">
      <alignment horizontal="right" indent="1"/>
    </xf>
    <xf numFmtId="0" fontId="27" fillId="47" borderId="15" xfId="1" applyFont="1" applyFill="1" applyBorder="1" applyAlignment="1">
      <alignment horizontal="center" vertical="center" wrapText="1"/>
    </xf>
    <xf numFmtId="0" fontId="28" fillId="47" borderId="15" xfId="1" applyFont="1" applyFill="1" applyBorder="1" applyAlignment="1">
      <alignment horizontal="center" vertical="center"/>
    </xf>
    <xf numFmtId="0" fontId="27" fillId="47" borderId="15" xfId="1" applyFont="1" applyFill="1" applyBorder="1" applyAlignment="1">
      <alignment horizontal="center" vertical="center" wrapText="1"/>
    </xf>
    <xf numFmtId="3" fontId="27" fillId="47" borderId="15" xfId="1" applyNumberFormat="1" applyFont="1" applyFill="1" applyBorder="1" applyAlignment="1">
      <alignment horizontal="right" indent="1"/>
    </xf>
    <xf numFmtId="4" fontId="27" fillId="47" borderId="15" xfId="1" applyNumberFormat="1" applyFont="1" applyFill="1" applyBorder="1" applyAlignment="1">
      <alignment horizontal="right" indent="1"/>
    </xf>
    <xf numFmtId="0" fontId="28" fillId="46" borderId="15" xfId="1" applyFont="1" applyFill="1" applyBorder="1" applyAlignment="1">
      <alignment horizontal="center" vertical="center" wrapText="1"/>
    </xf>
    <xf numFmtId="0" fontId="27" fillId="46" borderId="19" xfId="1" applyFont="1" applyFill="1" applyBorder="1" applyAlignment="1">
      <alignment horizontal="center" vertical="center"/>
    </xf>
    <xf numFmtId="0" fontId="27" fillId="46" borderId="20" xfId="1" applyFont="1" applyFill="1" applyBorder="1" applyAlignment="1">
      <alignment horizontal="center" vertical="center"/>
    </xf>
    <xf numFmtId="0" fontId="27" fillId="46" borderId="15" xfId="1" applyFont="1" applyFill="1" applyBorder="1" applyAlignment="1">
      <alignment horizontal="left" indent="1"/>
    </xf>
    <xf numFmtId="0" fontId="27" fillId="46" borderId="15" xfId="1" applyFont="1" applyFill="1" applyBorder="1"/>
    <xf numFmtId="0" fontId="27" fillId="46" borderId="15" xfId="1" applyFont="1" applyFill="1" applyBorder="1" applyAlignment="1">
      <alignment horizontal="right" vertical="center" indent="1"/>
    </xf>
    <xf numFmtId="0" fontId="27" fillId="46" borderId="15" xfId="1" applyFont="1" applyFill="1" applyBorder="1" applyAlignment="1">
      <alignment horizontal="center" vertical="center" wrapText="1"/>
    </xf>
    <xf numFmtId="0" fontId="28" fillId="46" borderId="15" xfId="1" applyFont="1" applyFill="1" applyBorder="1" applyAlignment="1">
      <alignment horizontal="center" vertical="center"/>
    </xf>
    <xf numFmtId="0" fontId="27" fillId="46" borderId="15" xfId="1" applyFont="1" applyFill="1" applyBorder="1" applyAlignment="1">
      <alignment horizontal="center" vertical="center" wrapText="1"/>
    </xf>
    <xf numFmtId="0" fontId="27" fillId="9" borderId="19" xfId="1" applyFont="1" applyFill="1" applyBorder="1" applyAlignment="1">
      <alignment horizontal="center" vertical="center" wrapText="1"/>
    </xf>
    <xf numFmtId="0" fontId="27" fillId="9" borderId="20" xfId="1" applyFont="1" applyFill="1" applyBorder="1" applyAlignment="1">
      <alignment horizontal="center" vertical="center" wrapText="1"/>
    </xf>
    <xf numFmtId="0" fontId="27" fillId="47" borderId="19" xfId="1" applyFont="1" applyFill="1" applyBorder="1" applyAlignment="1">
      <alignment horizontal="center" vertical="center" wrapText="1"/>
    </xf>
    <xf numFmtId="0" fontId="27" fillId="47" borderId="20" xfId="1" applyFont="1" applyFill="1" applyBorder="1" applyAlignment="1">
      <alignment horizontal="center" vertical="center" wrapText="1"/>
    </xf>
    <xf numFmtId="3" fontId="27" fillId="47" borderId="15" xfId="3" applyNumberFormat="1" applyFont="1" applyFill="1" applyBorder="1" applyAlignment="1">
      <alignment horizontal="right" indent="1"/>
    </xf>
    <xf numFmtId="3" fontId="27" fillId="9" borderId="15" xfId="3" applyNumberFormat="1" applyFont="1" applyFill="1" applyBorder="1" applyAlignment="1">
      <alignment horizontal="right" indent="1"/>
    </xf>
  </cellXfs>
  <cellStyles count="62">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 4" xfId="61" xr:uid="{D945FCA1-2B78-45B3-A69A-E4D7553DF8EE}"/>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1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0BE98"/>
      <color rgb="FFDCC6D3"/>
      <color rgb="FFDEBCBF"/>
      <color rgb="FFEFCECB"/>
      <color rgb="FFB57FF1"/>
      <color rgb="FFCFACF6"/>
      <color rgb="FF8C72C0"/>
      <color rgb="FFD581FF"/>
      <color rgb="FFC285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'Prestaciones por CC.AA'!$J$7:$J$25</c:f>
            </c:numRef>
          </c:val>
          <c:extLst>
            <c:ext xmlns:c15="http://schemas.microsoft.com/office/drawing/2012/chart" uri="{02D57815-91ED-43cb-92C2-25804820EDAC}">
              <c15:filteredCategoryTitle>
                <c15:cat>
                  <c:multiLvlStrRef>
                    <c:extLst>
                      <c:ext uri="{02D57815-91ED-43cb-92C2-25804820EDAC}">
                        <c15:formulaRef>
                          <c15:sqref>'Prestaciones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'Prestaciones por CC.AA'!$J$6</c:f>
              <c:strCache>
                <c:ptCount val="1"/>
              </c:strCache>
            </c:strRef>
          </c:tx>
          <c:invertIfNegative val="0"/>
          <c:val>
            <c:numRef>
              <c:f>'Prestaciones por CC.AA'!$J$7:$J$26</c:f>
            </c:numRef>
          </c:val>
          <c:extLst>
            <c:ext xmlns:c15="http://schemas.microsoft.com/office/drawing/2012/chart" uri="{02D57815-91ED-43cb-92C2-25804820EDAC}">
              <c15:filteredCategoryTitle>
                <c15:cat>
                  <c:multiLvlStrRef>
                    <c:extLst>
                      <c:ext uri="{02D57815-91ED-43cb-92C2-25804820EDAC}">
                        <c15:formulaRef>
                          <c15:sqref>'Prestaciones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'Prestaciones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'Prestaciones por CC.AA'!$J$7:$J$25</c:f>
            </c:numRef>
          </c:val>
          <c:extLst>
            <c:ext xmlns:c15="http://schemas.microsoft.com/office/drawing/2012/chart" uri="{02D57815-91ED-43cb-92C2-25804820EDAC}">
              <c15:filteredCategoryTitle>
                <c15:cat>
                  <c:multiLvlStrRef>
                    <c:extLst>
                      <c:ext uri="{02D57815-91ED-43cb-92C2-25804820EDAC}">
                        <c15:formulaRef>
                          <c15:sqref>'Prestaciones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'Prestaciones por CC.AA'!$A$7:$A$25</c:f>
              <c:strCache>
                <c:ptCount val="19"/>
                <c:pt idx="0">
                  <c:v>ANDALUCIA</c:v>
                </c:pt>
                <c:pt idx="1">
                  <c:v>ARAGÓN</c:v>
                </c:pt>
                <c:pt idx="2">
                  <c:v>ASTURIAS</c:v>
                </c:pt>
                <c:pt idx="3">
                  <c:v>ILLES BALEARS</c:v>
                </c:pt>
                <c:pt idx="4">
                  <c:v>CANARIAS</c:v>
                </c:pt>
                <c:pt idx="5">
                  <c:v>CANTABRIA</c:v>
                </c:pt>
                <c:pt idx="6">
                  <c:v>CASTILLA Y LEÓN</c:v>
                </c:pt>
                <c:pt idx="7">
                  <c:v>CASTILLA 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'Prestaciones por CC.AA'!$B$7:$B$25</c:f>
              <c:numCache>
                <c:formatCode>#,##0</c:formatCode>
                <c:ptCount val="19"/>
                <c:pt idx="0">
                  <c:v>22626</c:v>
                </c:pt>
                <c:pt idx="1">
                  <c:v>3470</c:v>
                </c:pt>
                <c:pt idx="2">
                  <c:v>1695</c:v>
                </c:pt>
                <c:pt idx="3">
                  <c:v>3365</c:v>
                </c:pt>
                <c:pt idx="4">
                  <c:v>4203</c:v>
                </c:pt>
                <c:pt idx="5">
                  <c:v>1177</c:v>
                </c:pt>
                <c:pt idx="6">
                  <c:v>4776</c:v>
                </c:pt>
                <c:pt idx="7">
                  <c:v>5344</c:v>
                </c:pt>
                <c:pt idx="8">
                  <c:v>21752</c:v>
                </c:pt>
                <c:pt idx="9">
                  <c:v>2536</c:v>
                </c:pt>
                <c:pt idx="10">
                  <c:v>5124</c:v>
                </c:pt>
                <c:pt idx="11">
                  <c:v>19959</c:v>
                </c:pt>
                <c:pt idx="12">
                  <c:v>4643</c:v>
                </c:pt>
                <c:pt idx="13">
                  <c:v>1729</c:v>
                </c:pt>
                <c:pt idx="14">
                  <c:v>841</c:v>
                </c:pt>
                <c:pt idx="15">
                  <c:v>12582</c:v>
                </c:pt>
                <c:pt idx="16">
                  <c:v>5240</c:v>
                </c:pt>
                <c:pt idx="17">
                  <c:v>168</c:v>
                </c:pt>
                <c:pt idx="18">
                  <c:v>228</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ANDALUCÍA</c:v>
                </c:pt>
                <c:pt idx="1">
                  <c:v>ARAGÓN</c:v>
                </c:pt>
                <c:pt idx="2">
                  <c:v>ASTURIAS</c:v>
                </c:pt>
                <c:pt idx="3">
                  <c:v>ILLES BALEARS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1332</c:v>
                </c:pt>
                <c:pt idx="1">
                  <c:v>430</c:v>
                </c:pt>
                <c:pt idx="2">
                  <c:v>168</c:v>
                </c:pt>
                <c:pt idx="3">
                  <c:v>370</c:v>
                </c:pt>
                <c:pt idx="4">
                  <c:v>251</c:v>
                </c:pt>
                <c:pt idx="5">
                  <c:v>91</c:v>
                </c:pt>
                <c:pt idx="6">
                  <c:v>655</c:v>
                </c:pt>
                <c:pt idx="7">
                  <c:v>482</c:v>
                </c:pt>
                <c:pt idx="8">
                  <c:v>1781</c:v>
                </c:pt>
                <c:pt idx="9">
                  <c:v>1410</c:v>
                </c:pt>
                <c:pt idx="10">
                  <c:v>180</c:v>
                </c:pt>
                <c:pt idx="11">
                  <c:v>346</c:v>
                </c:pt>
                <c:pt idx="12">
                  <c:v>2306</c:v>
                </c:pt>
                <c:pt idx="13">
                  <c:v>430</c:v>
                </c:pt>
                <c:pt idx="14">
                  <c:v>484</c:v>
                </c:pt>
                <c:pt idx="15">
                  <c:v>1061</c:v>
                </c:pt>
                <c:pt idx="16">
                  <c:v>131</c:v>
                </c:pt>
                <c:pt idx="17">
                  <c:v>14</c:v>
                </c:pt>
                <c:pt idx="18">
                  <c:v>8</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9979</c:v>
                </c:pt>
                <c:pt idx="1">
                  <c:v>9921</c:v>
                </c:pt>
                <c:pt idx="3">
                  <c:v>1762</c:v>
                </c:pt>
                <c:pt idx="4">
                  <c:v>2009</c:v>
                </c:pt>
                <c:pt idx="6">
                  <c:v>11741</c:v>
                </c:pt>
                <c:pt idx="7">
                  <c:v>11930</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2" Type="http://schemas.openxmlformats.org/officeDocument/2006/relationships/hyperlink" Target="#Excedencias!A1"/><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a:t>EXCEDENCIAS POR CUIDADO DE FAMILIAR</a:t>
          </a:r>
        </a:p>
      </dgm:t>
      <dgm:extLst>
        <a:ext uri="{E40237B7-FDA0-4F09-8148-C483321AD2D9}">
          <dgm14:cNvPr xmlns:dgm14="http://schemas.microsoft.com/office/drawing/2010/diagram" id="0" name="">
            <a:hlinkClick xmlns:r="http://schemas.openxmlformats.org/officeDocument/2006/relationships" r:id="rId2"/>
          </dgm14:cNvPr>
        </a:ext>
      </dgm:extLs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kern="1200"/>
            <a:t>EXCEDENCIAS POR CUIDADO DE FAMILIAR</a:t>
          </a:r>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180650</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Marzo 2025</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xdr:row>
      <xdr:rowOff>180976</xdr:rowOff>
    </xdr:from>
    <xdr:to>
      <xdr:col>15</xdr:col>
      <xdr:colOff>103909</xdr:colOff>
      <xdr:row>33</xdr:row>
      <xdr:rowOff>63212</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a:extLst>
            <a:ext uri="{FF2B5EF4-FFF2-40B4-BE49-F238E27FC236}">
              <a16:creationId xmlns:a16="http://schemas.microsoft.com/office/drawing/2014/main" id="{7B3047A1-71A4-4301-B578-33DA7F5F209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3" name="Imagen 2">
          <a:extLst>
            <a:ext uri="{FF2B5EF4-FFF2-40B4-BE49-F238E27FC236}">
              <a16:creationId xmlns:a16="http://schemas.microsoft.com/office/drawing/2014/main" id="{B48273F1-4BA4-427D-BE0A-94F89C3C578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344260</xdr:colOff>
      <xdr:row>5</xdr:row>
      <xdr:rowOff>55790</xdr:rowOff>
    </xdr:from>
    <xdr:to>
      <xdr:col>16</xdr:col>
      <xdr:colOff>654998</xdr:colOff>
      <xdr:row>49</xdr:row>
      <xdr:rowOff>131248</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76199</xdr:colOff>
      <xdr:row>56</xdr:row>
      <xdr:rowOff>80962</xdr:rowOff>
    </xdr:from>
    <xdr:to>
      <xdr:col>14</xdr:col>
      <xdr:colOff>847724</xdr:colOff>
      <xdr:row>77</xdr:row>
      <xdr:rowOff>123825</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0.35532</cdr:x>
      <cdr:y>0.90272</cdr:y>
    </cdr:from>
    <cdr:to>
      <cdr:x>0.653</cdr:x>
      <cdr:y>0.97188</cdr:y>
    </cdr:to>
    <cdr:grpSp>
      <cdr:nvGrpSpPr>
        <cdr:cNvPr id="4" name="Grupo 3">
          <a:extLst xmlns:a="http://schemas.openxmlformats.org/drawingml/2006/main">
            <a:ext uri="{FF2B5EF4-FFF2-40B4-BE49-F238E27FC236}">
              <a16:creationId xmlns:a16="http://schemas.microsoft.com/office/drawing/2014/main" id="{63EDF0F4-74DE-49B0-8490-99D4D68874C9}"/>
            </a:ext>
          </a:extLst>
        </cdr:cNvPr>
        <cdr:cNvGrpSpPr/>
      </cdr:nvGrpSpPr>
      <cdr:grpSpPr>
        <a:xfrm xmlns:a="http://schemas.openxmlformats.org/drawingml/2006/main">
          <a:off x="1898661" y="3108325"/>
          <a:ext cx="1590661" cy="238138"/>
          <a:chOff x="0" y="0"/>
          <a:chExt cx="1590675" cy="238125"/>
        </a:xfrm>
      </cdr:grpSpPr>
      <cdr:sp macro="" textlink="">
        <cdr:nvSpPr>
          <cdr:cNvPr id="5" name="CuadroTexto 3">
            <a:extLst xmlns:a="http://schemas.openxmlformats.org/drawingml/2006/main">
              <a:ext uri="{FF2B5EF4-FFF2-40B4-BE49-F238E27FC236}">
                <a16:creationId xmlns:a16="http://schemas.microsoft.com/office/drawing/2014/main" id="{2CF19702-3DD4-4A6F-9C5A-81272DD8A5EE}"/>
              </a:ext>
            </a:extLst>
          </cdr:cNvPr>
          <cdr:cNvSpPr txBox="1"/>
        </cdr:nvSpPr>
        <cdr:spPr>
          <a:xfrm xmlns:a="http://schemas.openxmlformats.org/drawingml/2006/main">
            <a:off x="0" y="0"/>
            <a:ext cx="1590675" cy="2381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a:t>     2024</a:t>
            </a:r>
            <a:r>
              <a:rPr lang="es-ES" sz="1100" baseline="0"/>
              <a:t>           </a:t>
            </a:r>
            <a:r>
              <a:rPr lang="es-ES" sz="1100"/>
              <a:t>2025</a:t>
            </a:r>
          </a:p>
        </cdr:txBody>
      </cdr:sp>
      <cdr:sp macro="" textlink="">
        <cdr:nvSpPr>
          <cdr:cNvPr id="6" name="Rectángulo 5">
            <a:extLst xmlns:a="http://schemas.openxmlformats.org/drawingml/2006/main">
              <a:ext uri="{FF2B5EF4-FFF2-40B4-BE49-F238E27FC236}">
                <a16:creationId xmlns:a16="http://schemas.microsoft.com/office/drawing/2014/main" id="{A0C5B479-9C50-4F0A-993A-ABA9CFF7C856}"/>
              </a:ext>
            </a:extLst>
          </cdr:cNvPr>
          <cdr:cNvSpPr/>
        </cdr:nvSpPr>
        <cdr:spPr>
          <a:xfrm xmlns:a="http://schemas.openxmlformats.org/drawingml/2006/main">
            <a:off x="733425" y="85725"/>
            <a:ext cx="104775" cy="104775"/>
          </a:xfrm>
          <a:prstGeom xmlns:a="http://schemas.openxmlformats.org/drawingml/2006/main" prst="rect">
            <a:avLst/>
          </a:prstGeom>
          <a:solidFill xmlns:a="http://schemas.openxmlformats.org/drawingml/2006/main">
            <a:srgbClr val="BF9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sp macro="" textlink="">
        <cdr:nvSpPr>
          <cdr:cNvPr id="7" name="Rectángulo 6">
            <a:extLst xmlns:a="http://schemas.openxmlformats.org/drawingml/2006/main">
              <a:ext uri="{FF2B5EF4-FFF2-40B4-BE49-F238E27FC236}">
                <a16:creationId xmlns:a16="http://schemas.microsoft.com/office/drawing/2014/main" id="{E06EA7FF-A85B-4153-9B5D-20AF86A67E14}"/>
              </a:ext>
            </a:extLst>
          </cdr:cNvPr>
          <cdr:cNvSpPr/>
        </cdr:nvSpPr>
        <cdr:spPr>
          <a:xfrm xmlns:a="http://schemas.openxmlformats.org/drawingml/2006/main">
            <a:off x="95250" y="85725"/>
            <a:ext cx="104775" cy="104776"/>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 val="graf1"/>
      <sheetName val="graf2 2017"/>
      <sheetName val="graf3 2017"/>
      <sheetName val="Mapa"/>
      <sheetName val="Número pensionistas"/>
      <sheetName val="Tabla vigotota (sexo)"/>
      <sheetName val="Gráficos1"/>
      <sheetName val="Datos_Gráficos1"/>
      <sheetName val="Datos edadsexo(2010-2017)"/>
      <sheetName val="meses"/>
      <sheetName val="PARA MAPAS"/>
      <sheetName val="ESPAÑA"/>
      <sheetName val="tabla-9663"/>
      <sheetName val="tabla-9675"/>
      <sheetName val="Hoja1"/>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2">
          <cell r="D2" t="str">
            <v>Variación</v>
          </cell>
        </row>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G56"/>
  <sheetViews>
    <sheetView showGridLines="0" showRowColHeaders="0" tabSelected="1" zoomScaleNormal="100" workbookViewId="0">
      <selection activeCell="I29" sqref="I29"/>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zoomScaleNormal="100" workbookViewId="0">
      <selection activeCell="F37" sqref="F37"/>
    </sheetView>
  </sheetViews>
  <sheetFormatPr baseColWidth="10" defaultRowHeight="1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zoomScaleNormal="100" workbookViewId="0">
      <selection activeCell="H28" sqref="H28"/>
    </sheetView>
  </sheetViews>
  <sheetFormatPr baseColWidth="10" defaultRowHeight="15"/>
  <cols>
    <col min="2" max="4" width="20.7109375" customWidth="1"/>
  </cols>
  <sheetData>
    <row r="22" spans="2:5" ht="26.25" customHeight="1">
      <c r="B22" s="137" t="s">
        <v>70</v>
      </c>
      <c r="C22" s="137"/>
      <c r="D22" s="137"/>
      <c r="E22" s="6"/>
    </row>
    <row r="23" spans="2:5" ht="26.25" customHeight="1">
      <c r="B23" s="138">
        <f>'Totales y gasto'!$E$75</f>
        <v>121458</v>
      </c>
      <c r="C23" s="138"/>
      <c r="D23" s="138"/>
      <c r="E23" s="7"/>
    </row>
    <row r="24" spans="2:5" ht="14.25" customHeight="1">
      <c r="B24" s="3"/>
      <c r="C24" s="3"/>
      <c r="D24" s="3"/>
    </row>
    <row r="25" spans="2:5" ht="26.25">
      <c r="B25" s="4" t="s">
        <v>0</v>
      </c>
      <c r="C25" s="3"/>
      <c r="D25" s="5">
        <f>'Totales y gasto'!$F$75</f>
        <v>56139</v>
      </c>
    </row>
    <row r="26" spans="2:5" ht="26.25">
      <c r="B26" s="4" t="s">
        <v>1</v>
      </c>
      <c r="C26" s="3"/>
      <c r="D26" s="5">
        <f>'Totales y gasto'!$G$75</f>
        <v>65319</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W83"/>
  <sheetViews>
    <sheetView showGridLines="0" showRowColHeaders="0" topLeftCell="B6" zoomScaleNormal="100" workbookViewId="0">
      <pane ySplit="7" topLeftCell="A13" activePane="bottomLeft" state="frozen"/>
      <selection activeCell="C25" sqref="C25"/>
      <selection pane="bottomLeft" activeCell="T73" sqref="T73"/>
    </sheetView>
  </sheetViews>
  <sheetFormatPr baseColWidth="10" defaultRowHeight="12.75"/>
  <cols>
    <col min="1" max="1" width="0" style="11" hidden="1" customWidth="1"/>
    <col min="2" max="2" width="1.42578125" style="11" customWidth="1"/>
    <col min="3" max="3" width="7.28515625" style="11" customWidth="1"/>
    <col min="4" max="4" width="25.85546875" style="11" customWidth="1"/>
    <col min="5" max="5" width="19" style="11" customWidth="1"/>
    <col min="6" max="6" width="20.5703125" style="11" customWidth="1"/>
    <col min="7" max="7" width="19.85546875" style="11" customWidth="1"/>
    <col min="8" max="8" width="24.42578125" style="11" customWidth="1"/>
    <col min="9" max="9" width="9.5703125" style="11" hidden="1" customWidth="1"/>
    <col min="10" max="10" width="7.140625" style="16" hidden="1" customWidth="1"/>
    <col min="11" max="11" width="0" style="11" hidden="1" customWidth="1"/>
    <col min="12" max="14" width="15.85546875" style="11" hidden="1" customWidth="1"/>
    <col min="15" max="15" width="0" style="11" hidden="1" customWidth="1"/>
    <col min="16" max="17" width="11.42578125" style="11"/>
    <col min="18" max="19" width="0" style="11" hidden="1" customWidth="1"/>
    <col min="20" max="16384" width="11.42578125" style="11"/>
  </cols>
  <sheetData>
    <row r="1" spans="1:23" hidden="1"/>
    <row r="2" spans="1:23" hidden="1"/>
    <row r="3" spans="1:23" hidden="1"/>
    <row r="4" spans="1:23" hidden="1"/>
    <row r="5" spans="1:23" hidden="1"/>
    <row r="6" spans="1:23" ht="18.75">
      <c r="D6" s="140" t="s">
        <v>4</v>
      </c>
      <c r="E6" s="140"/>
      <c r="F6" s="140"/>
      <c r="G6" s="140"/>
      <c r="H6" s="141"/>
      <c r="I6" s="17"/>
      <c r="J6" s="18"/>
    </row>
    <row r="7" spans="1:23" ht="20.100000000000001" customHeight="1">
      <c r="D7" s="142" t="s">
        <v>97</v>
      </c>
      <c r="E7" s="142"/>
      <c r="F7" s="142"/>
      <c r="G7" s="142"/>
      <c r="H7" s="143"/>
      <c r="I7" s="17"/>
      <c r="J7" s="18"/>
    </row>
    <row r="8" spans="1:23" ht="5.25" customHeight="1">
      <c r="D8" s="19"/>
      <c r="E8" s="20"/>
      <c r="F8" s="20"/>
      <c r="G8" s="20"/>
      <c r="H8" s="20"/>
      <c r="I8" s="20"/>
      <c r="J8" s="21"/>
    </row>
    <row r="9" spans="1:23" ht="3" customHeight="1">
      <c r="D9" s="22"/>
      <c r="E9" s="20"/>
      <c r="F9" s="20"/>
      <c r="G9" s="20"/>
      <c r="H9" s="20"/>
      <c r="I9" s="20"/>
      <c r="J9" s="21"/>
    </row>
    <row r="10" spans="1:23" s="23" customFormat="1" ht="24.95" hidden="1" customHeight="1" thickTop="1">
      <c r="D10" s="24"/>
      <c r="E10" s="144" t="s">
        <v>5</v>
      </c>
      <c r="F10" s="145"/>
      <c r="G10" s="146"/>
      <c r="H10" s="25"/>
      <c r="I10" s="26"/>
      <c r="J10" s="27"/>
    </row>
    <row r="11" spans="1:23" s="28" customFormat="1" ht="21.4" customHeight="1">
      <c r="C11" s="139" t="s">
        <v>67</v>
      </c>
      <c r="D11" s="147" t="s">
        <v>71</v>
      </c>
      <c r="E11" s="147" t="s">
        <v>68</v>
      </c>
      <c r="F11" s="147" t="s">
        <v>6</v>
      </c>
      <c r="G11" s="147" t="s">
        <v>7</v>
      </c>
      <c r="H11" s="147" t="s">
        <v>98</v>
      </c>
      <c r="I11" s="29"/>
      <c r="J11" s="30"/>
      <c r="M11" s="31"/>
    </row>
    <row r="12" spans="1:23" s="28" customFormat="1" ht="24.75" customHeight="1">
      <c r="C12" s="139"/>
      <c r="D12" s="147"/>
      <c r="E12" s="147"/>
      <c r="F12" s="147"/>
      <c r="G12" s="147"/>
      <c r="H12" s="147"/>
      <c r="I12" s="29"/>
      <c r="J12" s="30"/>
      <c r="M12" s="31"/>
    </row>
    <row r="13" spans="1:23" s="23" customFormat="1" ht="16.149999999999999" customHeight="1">
      <c r="A13" s="32"/>
      <c r="B13" s="32"/>
      <c r="C13" s="97"/>
      <c r="D13" s="97" t="s">
        <v>81</v>
      </c>
      <c r="E13" s="98">
        <v>22626</v>
      </c>
      <c r="F13" s="98">
        <v>10483</v>
      </c>
      <c r="G13" s="98">
        <v>12143</v>
      </c>
      <c r="H13" s="99">
        <v>147228721.33999997</v>
      </c>
      <c r="I13" s="33"/>
      <c r="J13" s="34">
        <f>K13-E13</f>
        <v>0</v>
      </c>
      <c r="K13" s="35">
        <f>SUM(F13:G13)</f>
        <v>22626</v>
      </c>
      <c r="L13" s="36">
        <f>SUM(H14:H21)</f>
        <v>147228721.33999997</v>
      </c>
      <c r="M13" s="37">
        <f>L13-H13</f>
        <v>0</v>
      </c>
      <c r="T13" s="84"/>
      <c r="U13" s="84"/>
      <c r="V13" s="84"/>
      <c r="W13" s="85"/>
    </row>
    <row r="14" spans="1:23" ht="16.149999999999999" customHeight="1">
      <c r="A14" s="32"/>
      <c r="B14" s="32"/>
      <c r="C14" s="100">
        <v>4</v>
      </c>
      <c r="D14" s="101" t="s">
        <v>9</v>
      </c>
      <c r="E14" s="102">
        <v>2719</v>
      </c>
      <c r="F14" s="102">
        <v>1042</v>
      </c>
      <c r="G14" s="102">
        <v>1677</v>
      </c>
      <c r="H14" s="103">
        <v>15776939.789999999</v>
      </c>
      <c r="I14" s="38"/>
      <c r="J14" s="34">
        <f t="shared" ref="J14:J75" si="0">K14-E14</f>
        <v>0</v>
      </c>
      <c r="K14" s="35">
        <f t="shared" ref="K14:K75" si="1">SUM(F14:G14)</f>
        <v>2719</v>
      </c>
      <c r="M14" s="37"/>
      <c r="T14" s="86"/>
      <c r="U14" s="86"/>
      <c r="V14" s="86"/>
      <c r="W14" s="87"/>
    </row>
    <row r="15" spans="1:23" ht="16.149999999999999" customHeight="1">
      <c r="A15" s="32"/>
      <c r="B15" s="32"/>
      <c r="C15" s="100">
        <v>11</v>
      </c>
      <c r="D15" s="101" t="s">
        <v>10</v>
      </c>
      <c r="E15" s="102">
        <v>2582</v>
      </c>
      <c r="F15" s="102">
        <v>1279</v>
      </c>
      <c r="G15" s="102">
        <v>1303</v>
      </c>
      <c r="H15" s="103">
        <v>16972498.940000001</v>
      </c>
      <c r="I15" s="38"/>
      <c r="J15" s="34">
        <f t="shared" si="0"/>
        <v>0</v>
      </c>
      <c r="K15" s="35">
        <f t="shared" si="1"/>
        <v>2582</v>
      </c>
      <c r="M15" s="37"/>
      <c r="T15" s="86"/>
      <c r="U15" s="86"/>
      <c r="V15" s="86"/>
      <c r="W15" s="87"/>
    </row>
    <row r="16" spans="1:23" ht="16.149999999999999" customHeight="1">
      <c r="A16" s="32"/>
      <c r="B16" s="32"/>
      <c r="C16" s="100">
        <v>14</v>
      </c>
      <c r="D16" s="101" t="s">
        <v>11</v>
      </c>
      <c r="E16" s="102">
        <v>2142</v>
      </c>
      <c r="F16" s="102">
        <v>1018</v>
      </c>
      <c r="G16" s="102">
        <v>1124</v>
      </c>
      <c r="H16" s="103">
        <v>13665103.23</v>
      </c>
      <c r="I16" s="38"/>
      <c r="J16" s="34">
        <f t="shared" si="0"/>
        <v>0</v>
      </c>
      <c r="K16" s="35">
        <f t="shared" si="1"/>
        <v>2142</v>
      </c>
      <c r="M16" s="37"/>
      <c r="T16" s="86"/>
      <c r="U16" s="86"/>
      <c r="V16" s="86"/>
      <c r="W16" s="87"/>
    </row>
    <row r="17" spans="1:23" ht="16.149999999999999" customHeight="1">
      <c r="A17" s="32"/>
      <c r="B17" s="32"/>
      <c r="C17" s="100">
        <v>18</v>
      </c>
      <c r="D17" s="101" t="s">
        <v>12</v>
      </c>
      <c r="E17" s="102">
        <v>2392</v>
      </c>
      <c r="F17" s="102">
        <v>1110</v>
      </c>
      <c r="G17" s="102">
        <v>1282</v>
      </c>
      <c r="H17" s="103">
        <v>15160294.1</v>
      </c>
      <c r="I17" s="38"/>
      <c r="J17" s="34">
        <f t="shared" si="0"/>
        <v>0</v>
      </c>
      <c r="K17" s="35">
        <f t="shared" si="1"/>
        <v>2392</v>
      </c>
      <c r="M17" s="37"/>
      <c r="T17" s="86"/>
      <c r="U17" s="86"/>
      <c r="V17" s="86"/>
      <c r="W17" s="87"/>
    </row>
    <row r="18" spans="1:23" ht="16.149999999999999" customHeight="1">
      <c r="A18" s="32"/>
      <c r="B18" s="32"/>
      <c r="C18" s="100">
        <v>21</v>
      </c>
      <c r="D18" s="101" t="s">
        <v>13</v>
      </c>
      <c r="E18" s="102">
        <v>1598</v>
      </c>
      <c r="F18" s="102">
        <v>722</v>
      </c>
      <c r="G18" s="102">
        <v>876</v>
      </c>
      <c r="H18" s="103">
        <v>10012611.300000001</v>
      </c>
      <c r="I18" s="38"/>
      <c r="J18" s="34">
        <f t="shared" si="0"/>
        <v>0</v>
      </c>
      <c r="K18" s="35">
        <f t="shared" si="1"/>
        <v>1598</v>
      </c>
      <c r="M18" s="37"/>
      <c r="T18" s="86"/>
      <c r="U18" s="86"/>
      <c r="V18" s="86"/>
      <c r="W18" s="87"/>
    </row>
    <row r="19" spans="1:23" ht="16.149999999999999" customHeight="1">
      <c r="A19" s="32"/>
      <c r="B19" s="32"/>
      <c r="C19" s="100">
        <v>23</v>
      </c>
      <c r="D19" s="101" t="s">
        <v>14</v>
      </c>
      <c r="E19" s="102">
        <v>1641</v>
      </c>
      <c r="F19" s="102">
        <v>724</v>
      </c>
      <c r="G19" s="102">
        <v>917</v>
      </c>
      <c r="H19" s="103">
        <v>9540113.3800000008</v>
      </c>
      <c r="I19" s="38"/>
      <c r="J19" s="34">
        <f t="shared" si="0"/>
        <v>0</v>
      </c>
      <c r="K19" s="35">
        <f t="shared" si="1"/>
        <v>1641</v>
      </c>
      <c r="M19" s="37"/>
      <c r="S19" s="39"/>
      <c r="T19" s="86"/>
      <c r="U19" s="86"/>
      <c r="V19" s="86"/>
      <c r="W19" s="87"/>
    </row>
    <row r="20" spans="1:23" ht="16.149999999999999" customHeight="1">
      <c r="A20" s="32"/>
      <c r="B20" s="32"/>
      <c r="C20" s="100">
        <v>29</v>
      </c>
      <c r="D20" s="101" t="s">
        <v>15</v>
      </c>
      <c r="E20" s="102">
        <v>4045</v>
      </c>
      <c r="F20" s="102">
        <v>1944</v>
      </c>
      <c r="G20" s="102">
        <v>2101</v>
      </c>
      <c r="H20" s="103">
        <v>28607350.27</v>
      </c>
      <c r="I20" s="38"/>
      <c r="J20" s="34">
        <f t="shared" si="0"/>
        <v>0</v>
      </c>
      <c r="K20" s="35">
        <f t="shared" si="1"/>
        <v>4045</v>
      </c>
      <c r="M20" s="37"/>
      <c r="T20" s="86"/>
      <c r="U20" s="86"/>
      <c r="V20" s="86"/>
      <c r="W20" s="87"/>
    </row>
    <row r="21" spans="1:23" ht="16.149999999999999" customHeight="1">
      <c r="A21" s="32"/>
      <c r="B21" s="32"/>
      <c r="C21" s="100">
        <v>41</v>
      </c>
      <c r="D21" s="101" t="s">
        <v>16</v>
      </c>
      <c r="E21" s="102">
        <v>5507</v>
      </c>
      <c r="F21" s="102">
        <v>2644</v>
      </c>
      <c r="G21" s="102">
        <v>2863</v>
      </c>
      <c r="H21" s="103">
        <v>37493810.329999998</v>
      </c>
      <c r="I21" s="38"/>
      <c r="J21" s="34">
        <f t="shared" si="0"/>
        <v>0</v>
      </c>
      <c r="K21" s="35">
        <f t="shared" si="1"/>
        <v>5507</v>
      </c>
      <c r="M21" s="37"/>
      <c r="T21" s="86"/>
      <c r="U21" s="86"/>
      <c r="V21" s="86"/>
      <c r="W21" s="87"/>
    </row>
    <row r="22" spans="1:23" s="23" customFormat="1" ht="16.149999999999999" customHeight="1">
      <c r="A22" s="32"/>
      <c r="B22" s="32"/>
      <c r="C22" s="104"/>
      <c r="D22" s="97" t="s">
        <v>82</v>
      </c>
      <c r="E22" s="98">
        <v>3470</v>
      </c>
      <c r="F22" s="98">
        <v>1515</v>
      </c>
      <c r="G22" s="98">
        <v>1955</v>
      </c>
      <c r="H22" s="99">
        <v>26066346.619999997</v>
      </c>
      <c r="I22" s="33"/>
      <c r="J22" s="34">
        <f t="shared" si="0"/>
        <v>0</v>
      </c>
      <c r="K22" s="35">
        <f t="shared" si="1"/>
        <v>3470</v>
      </c>
      <c r="L22" s="36">
        <f>SUM(H23:H25)</f>
        <v>26066346.619999997</v>
      </c>
      <c r="M22" s="37">
        <f t="shared" ref="M22:M75" si="2">L22-H22</f>
        <v>0</v>
      </c>
      <c r="T22" s="84"/>
      <c r="U22" s="84"/>
      <c r="V22" s="84"/>
      <c r="W22" s="85"/>
    </row>
    <row r="23" spans="1:23" ht="16.149999999999999" customHeight="1">
      <c r="A23" s="32"/>
      <c r="B23" s="32"/>
      <c r="C23" s="105">
        <v>22</v>
      </c>
      <c r="D23" s="101" t="s">
        <v>17</v>
      </c>
      <c r="E23" s="102">
        <v>713</v>
      </c>
      <c r="F23" s="102">
        <v>264</v>
      </c>
      <c r="G23" s="102">
        <v>449</v>
      </c>
      <c r="H23" s="103">
        <v>5238309.3600000003</v>
      </c>
      <c r="I23" s="38"/>
      <c r="J23" s="34">
        <f t="shared" si="0"/>
        <v>0</v>
      </c>
      <c r="K23" s="35">
        <f t="shared" si="1"/>
        <v>713</v>
      </c>
      <c r="M23" s="37"/>
      <c r="T23" s="86"/>
      <c r="U23" s="86"/>
      <c r="V23" s="86"/>
      <c r="W23" s="87"/>
    </row>
    <row r="24" spans="1:23" ht="16.149999999999999" customHeight="1">
      <c r="A24" s="32"/>
      <c r="B24" s="32"/>
      <c r="C24" s="105">
        <v>44</v>
      </c>
      <c r="D24" s="101" t="s">
        <v>18</v>
      </c>
      <c r="E24" s="102">
        <v>333</v>
      </c>
      <c r="F24" s="102">
        <v>138</v>
      </c>
      <c r="G24" s="102">
        <v>195</v>
      </c>
      <c r="H24" s="103">
        <v>2509138.86</v>
      </c>
      <c r="I24" s="38"/>
      <c r="J24" s="34">
        <f t="shared" si="0"/>
        <v>0</v>
      </c>
      <c r="K24" s="35">
        <f t="shared" si="1"/>
        <v>333</v>
      </c>
      <c r="M24" s="37"/>
      <c r="T24" s="86"/>
      <c r="U24" s="86"/>
      <c r="V24" s="86"/>
      <c r="W24" s="87"/>
    </row>
    <row r="25" spans="1:23" ht="16.149999999999999" customHeight="1">
      <c r="A25" s="32"/>
      <c r="B25" s="32"/>
      <c r="C25" s="105">
        <v>50</v>
      </c>
      <c r="D25" s="101" t="s">
        <v>19</v>
      </c>
      <c r="E25" s="102">
        <v>2424</v>
      </c>
      <c r="F25" s="102">
        <v>1113</v>
      </c>
      <c r="G25" s="102">
        <v>1311</v>
      </c>
      <c r="H25" s="103">
        <v>18318898.399999999</v>
      </c>
      <c r="I25" s="38"/>
      <c r="J25" s="34">
        <f t="shared" si="0"/>
        <v>0</v>
      </c>
      <c r="K25" s="35">
        <f t="shared" si="1"/>
        <v>2424</v>
      </c>
      <c r="M25" s="37"/>
      <c r="T25" s="86"/>
      <c r="U25" s="86"/>
      <c r="V25" s="86"/>
      <c r="W25" s="87"/>
    </row>
    <row r="26" spans="1:23" s="23" customFormat="1" ht="16.149999999999999" customHeight="1">
      <c r="A26" s="32"/>
      <c r="B26" s="32"/>
      <c r="C26" s="104">
        <v>33</v>
      </c>
      <c r="D26" s="97" t="s">
        <v>83</v>
      </c>
      <c r="E26" s="98">
        <v>1695</v>
      </c>
      <c r="F26" s="98">
        <v>791</v>
      </c>
      <c r="G26" s="98">
        <v>904</v>
      </c>
      <c r="H26" s="99">
        <v>13496466.65</v>
      </c>
      <c r="I26" s="33"/>
      <c r="J26" s="34">
        <f t="shared" si="0"/>
        <v>0</v>
      </c>
      <c r="K26" s="35">
        <f t="shared" si="1"/>
        <v>1695</v>
      </c>
      <c r="L26" s="36">
        <f>SUM(H26)</f>
        <v>13496466.65</v>
      </c>
      <c r="M26" s="37">
        <f t="shared" si="2"/>
        <v>0</v>
      </c>
      <c r="T26" s="84"/>
      <c r="U26" s="84"/>
      <c r="V26" s="84"/>
      <c r="W26" s="85"/>
    </row>
    <row r="27" spans="1:23" s="23" customFormat="1" ht="16.149999999999999" customHeight="1">
      <c r="A27" s="32"/>
      <c r="B27" s="32"/>
      <c r="C27" s="104">
        <v>7</v>
      </c>
      <c r="D27" s="97" t="s">
        <v>84</v>
      </c>
      <c r="E27" s="98">
        <v>3365</v>
      </c>
      <c r="F27" s="98">
        <v>1570</v>
      </c>
      <c r="G27" s="98">
        <v>1795</v>
      </c>
      <c r="H27" s="99">
        <v>27010980.640000001</v>
      </c>
      <c r="I27" s="33"/>
      <c r="J27" s="34">
        <f t="shared" si="0"/>
        <v>0</v>
      </c>
      <c r="K27" s="35">
        <f t="shared" si="1"/>
        <v>3365</v>
      </c>
      <c r="L27" s="36">
        <f>SUM(H27)</f>
        <v>27010980.640000001</v>
      </c>
      <c r="M27" s="37">
        <f t="shared" si="2"/>
        <v>0</v>
      </c>
      <c r="T27" s="84"/>
      <c r="U27" s="84"/>
      <c r="V27" s="84"/>
      <c r="W27" s="85"/>
    </row>
    <row r="28" spans="1:23" s="23" customFormat="1" ht="16.149999999999999" customHeight="1">
      <c r="A28" s="32"/>
      <c r="B28" s="32"/>
      <c r="C28" s="104"/>
      <c r="D28" s="97" t="s">
        <v>86</v>
      </c>
      <c r="E28" s="98">
        <v>4203</v>
      </c>
      <c r="F28" s="98">
        <v>2018</v>
      </c>
      <c r="G28" s="98">
        <v>2185</v>
      </c>
      <c r="H28" s="99">
        <v>25441428.280000001</v>
      </c>
      <c r="I28" s="33"/>
      <c r="J28" s="34">
        <f t="shared" si="0"/>
        <v>0</v>
      </c>
      <c r="K28" s="35">
        <f t="shared" si="1"/>
        <v>4203</v>
      </c>
      <c r="L28" s="36">
        <f>SUM(H29:H30)</f>
        <v>25441428.280000001</v>
      </c>
      <c r="M28" s="37">
        <f t="shared" si="2"/>
        <v>0</v>
      </c>
      <c r="T28" s="84"/>
      <c r="U28" s="84"/>
      <c r="V28" s="84"/>
      <c r="W28" s="85"/>
    </row>
    <row r="29" spans="1:23" ht="16.149999999999999" customHeight="1">
      <c r="A29" s="32"/>
      <c r="B29" s="32"/>
      <c r="C29" s="105">
        <v>35</v>
      </c>
      <c r="D29" s="101" t="s">
        <v>20</v>
      </c>
      <c r="E29" s="102">
        <v>2343</v>
      </c>
      <c r="F29" s="102">
        <v>1110</v>
      </c>
      <c r="G29" s="102">
        <v>1233</v>
      </c>
      <c r="H29" s="103">
        <v>12245883.49</v>
      </c>
      <c r="I29" s="38"/>
      <c r="J29" s="34">
        <f t="shared" si="0"/>
        <v>0</v>
      </c>
      <c r="K29" s="35">
        <f t="shared" si="1"/>
        <v>2343</v>
      </c>
      <c r="M29" s="37"/>
      <c r="T29" s="86"/>
      <c r="U29" s="86"/>
      <c r="V29" s="86"/>
      <c r="W29" s="87"/>
    </row>
    <row r="30" spans="1:23" ht="16.149999999999999" customHeight="1">
      <c r="A30" s="32"/>
      <c r="B30" s="32"/>
      <c r="C30" s="105">
        <v>38</v>
      </c>
      <c r="D30" s="101" t="s">
        <v>21</v>
      </c>
      <c r="E30" s="102">
        <v>1860</v>
      </c>
      <c r="F30" s="102">
        <v>908</v>
      </c>
      <c r="G30" s="102">
        <v>952</v>
      </c>
      <c r="H30" s="103">
        <v>13195544.789999999</v>
      </c>
      <c r="I30" s="38"/>
      <c r="J30" s="34">
        <f t="shared" si="0"/>
        <v>0</v>
      </c>
      <c r="K30" s="35">
        <f t="shared" si="1"/>
        <v>1860</v>
      </c>
      <c r="M30" s="37"/>
      <c r="T30" s="86"/>
      <c r="U30" s="86"/>
      <c r="V30" s="86"/>
      <c r="W30" s="87"/>
    </row>
    <row r="31" spans="1:23" s="23" customFormat="1" ht="16.149999999999999" customHeight="1">
      <c r="A31" s="32"/>
      <c r="B31" s="32"/>
      <c r="C31" s="104">
        <v>39</v>
      </c>
      <c r="D31" s="97" t="s">
        <v>87</v>
      </c>
      <c r="E31" s="98">
        <v>1177</v>
      </c>
      <c r="F31" s="98">
        <v>570</v>
      </c>
      <c r="G31" s="98">
        <v>607</v>
      </c>
      <c r="H31" s="99">
        <v>9254244.0999999996</v>
      </c>
      <c r="I31" s="33"/>
      <c r="J31" s="34">
        <f t="shared" si="0"/>
        <v>0</v>
      </c>
      <c r="K31" s="35">
        <f t="shared" si="1"/>
        <v>1177</v>
      </c>
      <c r="L31" s="36">
        <f>SUM(H31)</f>
        <v>9254244.0999999996</v>
      </c>
      <c r="M31" s="37">
        <f t="shared" si="2"/>
        <v>0</v>
      </c>
      <c r="T31" s="84"/>
      <c r="U31" s="84"/>
      <c r="V31" s="84"/>
      <c r="W31" s="85"/>
    </row>
    <row r="32" spans="1:23" s="23" customFormat="1" ht="16.149999999999999" customHeight="1">
      <c r="A32" s="32"/>
      <c r="B32" s="32"/>
      <c r="C32" s="104"/>
      <c r="D32" s="97" t="s">
        <v>88</v>
      </c>
      <c r="E32" s="98">
        <v>4776</v>
      </c>
      <c r="F32" s="98">
        <v>2217</v>
      </c>
      <c r="G32" s="98">
        <v>2559</v>
      </c>
      <c r="H32" s="99">
        <v>35857324.299999997</v>
      </c>
      <c r="I32" s="33"/>
      <c r="J32" s="34">
        <f t="shared" si="0"/>
        <v>0</v>
      </c>
      <c r="K32" s="35">
        <f t="shared" si="1"/>
        <v>4776</v>
      </c>
      <c r="L32" s="36">
        <f>SUM(H33:H41)</f>
        <v>35857324.299999997</v>
      </c>
      <c r="M32" s="37">
        <f t="shared" si="2"/>
        <v>0</v>
      </c>
      <c r="T32" s="84"/>
      <c r="U32" s="84"/>
      <c r="V32" s="84"/>
      <c r="W32" s="85"/>
    </row>
    <row r="33" spans="1:23" ht="16.149999999999999" customHeight="1">
      <c r="A33" s="32"/>
      <c r="B33" s="32"/>
      <c r="C33" s="105">
        <v>5</v>
      </c>
      <c r="D33" s="106" t="s">
        <v>22</v>
      </c>
      <c r="E33" s="102">
        <v>251</v>
      </c>
      <c r="F33" s="102">
        <v>119</v>
      </c>
      <c r="G33" s="102">
        <v>132</v>
      </c>
      <c r="H33" s="103">
        <v>1859599.9</v>
      </c>
      <c r="I33" s="38"/>
      <c r="J33" s="34">
        <f t="shared" si="0"/>
        <v>0</v>
      </c>
      <c r="K33" s="35">
        <f t="shared" si="1"/>
        <v>251</v>
      </c>
      <c r="M33" s="37"/>
      <c r="T33" s="86"/>
      <c r="U33" s="86"/>
      <c r="V33" s="86"/>
      <c r="W33" s="87"/>
    </row>
    <row r="34" spans="1:23" ht="16.149999999999999" customHeight="1">
      <c r="A34" s="32"/>
      <c r="B34" s="32"/>
      <c r="C34" s="105">
        <v>9</v>
      </c>
      <c r="D34" s="106" t="s">
        <v>23</v>
      </c>
      <c r="E34" s="102">
        <v>764</v>
      </c>
      <c r="F34" s="102">
        <v>357</v>
      </c>
      <c r="G34" s="102">
        <v>407</v>
      </c>
      <c r="H34" s="103">
        <v>6411080.2999999998</v>
      </c>
      <c r="I34" s="38"/>
      <c r="J34" s="34">
        <f t="shared" si="0"/>
        <v>0</v>
      </c>
      <c r="K34" s="35">
        <f t="shared" si="1"/>
        <v>764</v>
      </c>
      <c r="M34" s="37"/>
      <c r="T34" s="86"/>
      <c r="U34" s="86"/>
      <c r="V34" s="86"/>
      <c r="W34" s="87"/>
    </row>
    <row r="35" spans="1:23" ht="16.149999999999999" customHeight="1">
      <c r="A35" s="32"/>
      <c r="B35" s="32"/>
      <c r="C35" s="105">
        <v>24</v>
      </c>
      <c r="D35" s="101" t="s">
        <v>24</v>
      </c>
      <c r="E35" s="102">
        <v>762</v>
      </c>
      <c r="F35" s="102">
        <v>352</v>
      </c>
      <c r="G35" s="102">
        <v>410</v>
      </c>
      <c r="H35" s="103">
        <v>5487384.6299999999</v>
      </c>
      <c r="I35" s="38"/>
      <c r="J35" s="34">
        <f t="shared" si="0"/>
        <v>0</v>
      </c>
      <c r="K35" s="35">
        <f t="shared" si="1"/>
        <v>762</v>
      </c>
      <c r="M35" s="37"/>
      <c r="T35" s="86"/>
      <c r="U35" s="86"/>
      <c r="V35" s="86"/>
      <c r="W35" s="87"/>
    </row>
    <row r="36" spans="1:23" ht="16.149999999999999" customHeight="1">
      <c r="A36" s="32"/>
      <c r="B36" s="32"/>
      <c r="C36" s="105">
        <v>34</v>
      </c>
      <c r="D36" s="101" t="s">
        <v>25</v>
      </c>
      <c r="E36" s="102">
        <v>329</v>
      </c>
      <c r="F36" s="102">
        <v>154</v>
      </c>
      <c r="G36" s="102">
        <v>175</v>
      </c>
      <c r="H36" s="103">
        <v>2303191.48</v>
      </c>
      <c r="I36" s="38"/>
      <c r="J36" s="34">
        <f t="shared" si="0"/>
        <v>0</v>
      </c>
      <c r="K36" s="35">
        <f t="shared" si="1"/>
        <v>329</v>
      </c>
      <c r="M36" s="37"/>
      <c r="T36" s="86"/>
      <c r="U36" s="86"/>
      <c r="V36" s="86"/>
      <c r="W36" s="87"/>
    </row>
    <row r="37" spans="1:23" ht="16.149999999999999" customHeight="1">
      <c r="A37" s="32"/>
      <c r="B37" s="32"/>
      <c r="C37" s="105">
        <v>37</v>
      </c>
      <c r="D37" s="101" t="s">
        <v>26</v>
      </c>
      <c r="E37" s="102">
        <v>648</v>
      </c>
      <c r="F37" s="102">
        <v>300</v>
      </c>
      <c r="G37" s="102">
        <v>348</v>
      </c>
      <c r="H37" s="103">
        <v>4260246.3499999996</v>
      </c>
      <c r="I37" s="38"/>
      <c r="J37" s="34">
        <f t="shared" si="0"/>
        <v>0</v>
      </c>
      <c r="K37" s="35">
        <f t="shared" si="1"/>
        <v>648</v>
      </c>
      <c r="M37" s="37"/>
      <c r="T37" s="86"/>
      <c r="U37" s="86"/>
      <c r="V37" s="86"/>
      <c r="W37" s="87"/>
    </row>
    <row r="38" spans="1:23" ht="16.149999999999999" customHeight="1">
      <c r="A38" s="32"/>
      <c r="B38" s="32"/>
      <c r="C38" s="105">
        <v>40</v>
      </c>
      <c r="D38" s="101" t="s">
        <v>27</v>
      </c>
      <c r="E38" s="102">
        <v>362</v>
      </c>
      <c r="F38" s="102">
        <v>164</v>
      </c>
      <c r="G38" s="102">
        <v>198</v>
      </c>
      <c r="H38" s="103">
        <v>2682213</v>
      </c>
      <c r="I38" s="38"/>
      <c r="J38" s="34">
        <f t="shared" si="0"/>
        <v>0</v>
      </c>
      <c r="K38" s="35">
        <f t="shared" si="1"/>
        <v>362</v>
      </c>
      <c r="M38" s="37"/>
      <c r="R38" s="39"/>
      <c r="T38" s="86"/>
      <c r="U38" s="86"/>
      <c r="V38" s="86"/>
      <c r="W38" s="87"/>
    </row>
    <row r="39" spans="1:23" ht="16.149999999999999" customHeight="1">
      <c r="A39" s="32"/>
      <c r="B39" s="32"/>
      <c r="C39" s="105">
        <v>42</v>
      </c>
      <c r="D39" s="101" t="s">
        <v>28</v>
      </c>
      <c r="E39" s="102">
        <v>235</v>
      </c>
      <c r="F39" s="102">
        <v>108</v>
      </c>
      <c r="G39" s="102">
        <v>127</v>
      </c>
      <c r="H39" s="103">
        <v>1636434.41</v>
      </c>
      <c r="I39" s="38"/>
      <c r="J39" s="34">
        <f t="shared" si="0"/>
        <v>0</v>
      </c>
      <c r="K39" s="35">
        <f t="shared" si="1"/>
        <v>235</v>
      </c>
      <c r="M39" s="37"/>
      <c r="T39" s="86"/>
      <c r="U39" s="86"/>
      <c r="V39" s="86"/>
      <c r="W39" s="87"/>
    </row>
    <row r="40" spans="1:23" ht="16.149999999999999" customHeight="1">
      <c r="A40" s="32"/>
      <c r="B40" s="32"/>
      <c r="C40" s="105">
        <v>47</v>
      </c>
      <c r="D40" s="101" t="s">
        <v>29</v>
      </c>
      <c r="E40" s="102">
        <v>1156</v>
      </c>
      <c r="F40" s="102">
        <v>537</v>
      </c>
      <c r="G40" s="102">
        <v>619</v>
      </c>
      <c r="H40" s="103">
        <v>9334315.8699999992</v>
      </c>
      <c r="I40" s="38"/>
      <c r="J40" s="34">
        <f t="shared" si="0"/>
        <v>0</v>
      </c>
      <c r="K40" s="35">
        <f t="shared" si="1"/>
        <v>1156</v>
      </c>
      <c r="M40" s="37"/>
      <c r="T40" s="86"/>
      <c r="U40" s="86"/>
      <c r="V40" s="86"/>
      <c r="W40" s="87"/>
    </row>
    <row r="41" spans="1:23" ht="16.149999999999999" customHeight="1">
      <c r="A41" s="32"/>
      <c r="B41" s="32"/>
      <c r="C41" s="105">
        <v>49</v>
      </c>
      <c r="D41" s="101" t="s">
        <v>30</v>
      </c>
      <c r="E41" s="102">
        <v>269</v>
      </c>
      <c r="F41" s="102">
        <v>126</v>
      </c>
      <c r="G41" s="102">
        <v>143</v>
      </c>
      <c r="H41" s="103">
        <v>1882858.36</v>
      </c>
      <c r="I41" s="38"/>
      <c r="J41" s="34">
        <f t="shared" si="0"/>
        <v>0</v>
      </c>
      <c r="K41" s="35">
        <f t="shared" si="1"/>
        <v>269</v>
      </c>
      <c r="M41" s="37"/>
      <c r="T41" s="86"/>
      <c r="U41" s="86"/>
      <c r="V41" s="86"/>
      <c r="W41" s="87"/>
    </row>
    <row r="42" spans="1:23" s="23" customFormat="1" ht="16.149999999999999" customHeight="1">
      <c r="A42" s="32"/>
      <c r="B42" s="32"/>
      <c r="C42" s="104"/>
      <c r="D42" s="97" t="s">
        <v>89</v>
      </c>
      <c r="E42" s="98">
        <v>5344</v>
      </c>
      <c r="F42" s="98">
        <v>2300</v>
      </c>
      <c r="G42" s="98">
        <v>3044</v>
      </c>
      <c r="H42" s="99">
        <v>37301606.840000004</v>
      </c>
      <c r="I42" s="33"/>
      <c r="J42" s="34">
        <f t="shared" si="0"/>
        <v>0</v>
      </c>
      <c r="K42" s="35">
        <f t="shared" si="1"/>
        <v>5344</v>
      </c>
      <c r="L42" s="36">
        <f>SUM(H43:H47)</f>
        <v>37301606.840000004</v>
      </c>
      <c r="M42" s="37">
        <f t="shared" si="2"/>
        <v>0</v>
      </c>
      <c r="T42" s="84"/>
      <c r="U42" s="84"/>
      <c r="V42" s="84"/>
      <c r="W42" s="85"/>
    </row>
    <row r="43" spans="1:23" ht="16.149999999999999" customHeight="1">
      <c r="A43" s="32"/>
      <c r="B43" s="32"/>
      <c r="C43" s="105">
        <v>2</v>
      </c>
      <c r="D43" s="101" t="s">
        <v>31</v>
      </c>
      <c r="E43" s="102">
        <v>1000</v>
      </c>
      <c r="F43" s="102">
        <v>435</v>
      </c>
      <c r="G43" s="102">
        <v>565</v>
      </c>
      <c r="H43" s="103">
        <v>6889403.1200000001</v>
      </c>
      <c r="I43" s="38"/>
      <c r="J43" s="34">
        <f t="shared" si="0"/>
        <v>0</v>
      </c>
      <c r="K43" s="35">
        <f t="shared" si="1"/>
        <v>1000</v>
      </c>
      <c r="M43" s="37"/>
      <c r="T43" s="86"/>
      <c r="U43" s="86"/>
      <c r="V43" s="86"/>
      <c r="W43" s="87"/>
    </row>
    <row r="44" spans="1:23" ht="16.149999999999999" customHeight="1">
      <c r="A44" s="32"/>
      <c r="B44" s="32"/>
      <c r="C44" s="105">
        <v>13</v>
      </c>
      <c r="D44" s="101" t="s">
        <v>32</v>
      </c>
      <c r="E44" s="102">
        <v>1205</v>
      </c>
      <c r="F44" s="102">
        <v>545</v>
      </c>
      <c r="G44" s="102">
        <v>660</v>
      </c>
      <c r="H44" s="103">
        <v>8276997.9400000004</v>
      </c>
      <c r="I44" s="38"/>
      <c r="J44" s="34">
        <f t="shared" si="0"/>
        <v>0</v>
      </c>
      <c r="K44" s="35">
        <f t="shared" si="1"/>
        <v>1205</v>
      </c>
      <c r="M44" s="37"/>
      <c r="T44" s="86"/>
      <c r="U44" s="86"/>
      <c r="V44" s="86"/>
      <c r="W44" s="87"/>
    </row>
    <row r="45" spans="1:23" ht="16.149999999999999" customHeight="1">
      <c r="A45" s="32"/>
      <c r="B45" s="32"/>
      <c r="C45" s="105">
        <v>16</v>
      </c>
      <c r="D45" s="101" t="s">
        <v>33</v>
      </c>
      <c r="E45" s="102">
        <v>457</v>
      </c>
      <c r="F45" s="102">
        <v>194</v>
      </c>
      <c r="G45" s="102">
        <v>263</v>
      </c>
      <c r="H45" s="103">
        <v>3257094.31</v>
      </c>
      <c r="I45" s="38"/>
      <c r="J45" s="34">
        <f t="shared" si="0"/>
        <v>0</v>
      </c>
      <c r="K45" s="35">
        <f t="shared" si="1"/>
        <v>457</v>
      </c>
      <c r="M45" s="37"/>
      <c r="T45" s="86"/>
      <c r="U45" s="86"/>
      <c r="V45" s="86"/>
      <c r="W45" s="87"/>
    </row>
    <row r="46" spans="1:23" ht="16.149999999999999" customHeight="1">
      <c r="A46" s="32"/>
      <c r="B46" s="32"/>
      <c r="C46" s="105">
        <v>19</v>
      </c>
      <c r="D46" s="101" t="s">
        <v>34</v>
      </c>
      <c r="E46" s="102">
        <v>748</v>
      </c>
      <c r="F46" s="102">
        <v>311</v>
      </c>
      <c r="G46" s="102">
        <v>437</v>
      </c>
      <c r="H46" s="103">
        <v>5806557.4400000004</v>
      </c>
      <c r="I46" s="38"/>
      <c r="J46" s="34">
        <f t="shared" si="0"/>
        <v>0</v>
      </c>
      <c r="K46" s="35">
        <f t="shared" si="1"/>
        <v>748</v>
      </c>
      <c r="M46" s="37"/>
      <c r="T46" s="86"/>
      <c r="U46" s="86"/>
      <c r="V46" s="86"/>
      <c r="W46" s="87"/>
    </row>
    <row r="47" spans="1:23" ht="16.149999999999999" customHeight="1">
      <c r="A47" s="32"/>
      <c r="B47" s="32"/>
      <c r="C47" s="105">
        <v>45</v>
      </c>
      <c r="D47" s="101" t="s">
        <v>35</v>
      </c>
      <c r="E47" s="102">
        <v>1934</v>
      </c>
      <c r="F47" s="102">
        <v>815</v>
      </c>
      <c r="G47" s="102">
        <v>1119</v>
      </c>
      <c r="H47" s="103">
        <v>13071554.029999999</v>
      </c>
      <c r="I47" s="38"/>
      <c r="J47" s="34">
        <f t="shared" si="0"/>
        <v>0</v>
      </c>
      <c r="K47" s="35">
        <f t="shared" si="1"/>
        <v>1934</v>
      </c>
      <c r="M47" s="37"/>
      <c r="T47" s="86"/>
      <c r="U47" s="86"/>
      <c r="V47" s="86"/>
      <c r="W47" s="87"/>
    </row>
    <row r="48" spans="1:23" s="23" customFormat="1" ht="16.149999999999999" customHeight="1">
      <c r="A48" s="32"/>
      <c r="B48" s="32"/>
      <c r="C48" s="104"/>
      <c r="D48" s="97" t="s">
        <v>51</v>
      </c>
      <c r="E48" s="98">
        <v>21752</v>
      </c>
      <c r="F48" s="98">
        <v>9549</v>
      </c>
      <c r="G48" s="98">
        <v>12203</v>
      </c>
      <c r="H48" s="99">
        <v>179565807.69</v>
      </c>
      <c r="I48" s="33"/>
      <c r="J48" s="34">
        <f t="shared" si="0"/>
        <v>0</v>
      </c>
      <c r="K48" s="35">
        <f t="shared" si="1"/>
        <v>21752</v>
      </c>
      <c r="L48" s="36">
        <f>SUM(H49:H52)</f>
        <v>179565807.69</v>
      </c>
      <c r="M48" s="37">
        <f t="shared" si="2"/>
        <v>0</v>
      </c>
      <c r="T48" s="84"/>
      <c r="U48" s="84"/>
      <c r="V48" s="84"/>
      <c r="W48" s="85"/>
    </row>
    <row r="49" spans="1:23" ht="16.149999999999999" customHeight="1">
      <c r="A49" s="32"/>
      <c r="B49" s="32"/>
      <c r="C49" s="105">
        <v>8</v>
      </c>
      <c r="D49" s="101" t="s">
        <v>36</v>
      </c>
      <c r="E49" s="102">
        <v>15828</v>
      </c>
      <c r="F49" s="102">
        <v>7130</v>
      </c>
      <c r="G49" s="102">
        <v>8698</v>
      </c>
      <c r="H49" s="103">
        <v>135631181.81</v>
      </c>
      <c r="I49" s="38"/>
      <c r="J49" s="34">
        <f t="shared" si="0"/>
        <v>0</v>
      </c>
      <c r="K49" s="35">
        <f t="shared" si="1"/>
        <v>15828</v>
      </c>
      <c r="M49" s="37"/>
      <c r="T49" s="86"/>
      <c r="U49" s="86"/>
      <c r="V49" s="86"/>
      <c r="W49" s="87"/>
    </row>
    <row r="50" spans="1:23" ht="16.149999999999999" customHeight="1">
      <c r="A50" s="32"/>
      <c r="B50" s="32"/>
      <c r="C50" s="105">
        <v>17</v>
      </c>
      <c r="D50" s="101" t="s">
        <v>72</v>
      </c>
      <c r="E50" s="102">
        <v>2320</v>
      </c>
      <c r="F50" s="102">
        <v>943</v>
      </c>
      <c r="G50" s="102">
        <v>1377</v>
      </c>
      <c r="H50" s="103">
        <v>17034820.98</v>
      </c>
      <c r="I50" s="38"/>
      <c r="J50" s="34">
        <f t="shared" si="0"/>
        <v>0</v>
      </c>
      <c r="K50" s="35">
        <f t="shared" si="1"/>
        <v>2320</v>
      </c>
      <c r="M50" s="37"/>
      <c r="T50" s="86"/>
      <c r="U50" s="86"/>
      <c r="V50" s="86"/>
      <c r="W50" s="87"/>
    </row>
    <row r="51" spans="1:23" ht="16.149999999999999" customHeight="1">
      <c r="A51" s="32"/>
      <c r="B51" s="32"/>
      <c r="C51" s="105">
        <v>25</v>
      </c>
      <c r="D51" s="101" t="s">
        <v>73</v>
      </c>
      <c r="E51" s="102">
        <v>1470</v>
      </c>
      <c r="F51" s="102">
        <v>538</v>
      </c>
      <c r="G51" s="102">
        <v>932</v>
      </c>
      <c r="H51" s="103">
        <v>10529618.77</v>
      </c>
      <c r="I51" s="38"/>
      <c r="J51" s="34">
        <f t="shared" si="0"/>
        <v>0</v>
      </c>
      <c r="K51" s="35">
        <f t="shared" si="1"/>
        <v>1470</v>
      </c>
      <c r="M51" s="37"/>
      <c r="T51" s="86"/>
      <c r="U51" s="86"/>
      <c r="V51" s="86"/>
      <c r="W51" s="87"/>
    </row>
    <row r="52" spans="1:23" ht="16.149999999999999" customHeight="1">
      <c r="A52" s="32"/>
      <c r="B52" s="32"/>
      <c r="C52" s="105">
        <v>43</v>
      </c>
      <c r="D52" s="101" t="s">
        <v>37</v>
      </c>
      <c r="E52" s="102">
        <v>2134</v>
      </c>
      <c r="F52" s="102">
        <v>938</v>
      </c>
      <c r="G52" s="102">
        <v>1196</v>
      </c>
      <c r="H52" s="103">
        <v>16370186.130000001</v>
      </c>
      <c r="I52" s="38"/>
      <c r="J52" s="34">
        <f t="shared" si="0"/>
        <v>0</v>
      </c>
      <c r="K52" s="35">
        <f t="shared" si="1"/>
        <v>2134</v>
      </c>
      <c r="M52" s="37"/>
      <c r="T52" s="86"/>
      <c r="U52" s="86"/>
      <c r="V52" s="86"/>
      <c r="W52" s="87"/>
    </row>
    <row r="53" spans="1:23" s="23" customFormat="1" ht="16.149999999999999" customHeight="1">
      <c r="A53" s="32"/>
      <c r="B53" s="32"/>
      <c r="C53" s="104"/>
      <c r="D53" s="97" t="s">
        <v>53</v>
      </c>
      <c r="E53" s="98">
        <v>2536</v>
      </c>
      <c r="F53" s="98">
        <v>1249</v>
      </c>
      <c r="G53" s="98">
        <v>1287</v>
      </c>
      <c r="H53" s="99">
        <v>16024249.100000001</v>
      </c>
      <c r="I53" s="33"/>
      <c r="J53" s="34">
        <f t="shared" si="0"/>
        <v>0</v>
      </c>
      <c r="K53" s="35">
        <f t="shared" si="1"/>
        <v>2536</v>
      </c>
      <c r="L53" s="36">
        <f>SUM(H54:H55)</f>
        <v>16024249.100000001</v>
      </c>
      <c r="M53" s="37">
        <f t="shared" si="2"/>
        <v>0</v>
      </c>
      <c r="T53" s="84"/>
      <c r="U53" s="84"/>
      <c r="V53" s="84"/>
      <c r="W53" s="85"/>
    </row>
    <row r="54" spans="1:23" ht="16.149999999999999" customHeight="1">
      <c r="A54" s="32"/>
      <c r="B54" s="32"/>
      <c r="C54" s="105">
        <v>6</v>
      </c>
      <c r="D54" s="101" t="s">
        <v>38</v>
      </c>
      <c r="E54" s="102">
        <v>1664</v>
      </c>
      <c r="F54" s="102">
        <v>819</v>
      </c>
      <c r="G54" s="102">
        <v>845</v>
      </c>
      <c r="H54" s="103">
        <v>10667481.65</v>
      </c>
      <c r="I54" s="38"/>
      <c r="J54" s="34">
        <f t="shared" si="0"/>
        <v>0</v>
      </c>
      <c r="K54" s="35">
        <f t="shared" si="1"/>
        <v>1664</v>
      </c>
      <c r="M54" s="37"/>
      <c r="T54" s="86"/>
      <c r="U54" s="86"/>
      <c r="V54" s="86"/>
      <c r="W54" s="87"/>
    </row>
    <row r="55" spans="1:23" ht="16.149999999999999" customHeight="1">
      <c r="A55" s="32"/>
      <c r="B55" s="32"/>
      <c r="C55" s="105">
        <v>10</v>
      </c>
      <c r="D55" s="101" t="s">
        <v>39</v>
      </c>
      <c r="E55" s="102">
        <v>872</v>
      </c>
      <c r="F55" s="102">
        <v>430</v>
      </c>
      <c r="G55" s="102">
        <v>442</v>
      </c>
      <c r="H55" s="103">
        <v>5356767.45</v>
      </c>
      <c r="I55" s="38"/>
      <c r="J55" s="34">
        <f t="shared" si="0"/>
        <v>0</v>
      </c>
      <c r="K55" s="35">
        <f t="shared" si="1"/>
        <v>872</v>
      </c>
      <c r="M55" s="37"/>
      <c r="T55" s="86"/>
      <c r="U55" s="86"/>
      <c r="V55" s="86"/>
      <c r="W55" s="87"/>
    </row>
    <row r="56" spans="1:23" s="23" customFormat="1" ht="16.149999999999999" customHeight="1">
      <c r="A56" s="32"/>
      <c r="B56" s="32"/>
      <c r="C56" s="104"/>
      <c r="D56" s="97" t="s">
        <v>54</v>
      </c>
      <c r="E56" s="98">
        <v>5124</v>
      </c>
      <c r="F56" s="98">
        <v>2533</v>
      </c>
      <c r="G56" s="98">
        <v>2591</v>
      </c>
      <c r="H56" s="99">
        <v>37847935.809999995</v>
      </c>
      <c r="I56" s="33"/>
      <c r="J56" s="34">
        <f t="shared" si="0"/>
        <v>0</v>
      </c>
      <c r="K56" s="35">
        <f t="shared" si="1"/>
        <v>5124</v>
      </c>
      <c r="L56" s="36">
        <f>SUM(H57:H60)</f>
        <v>37847935.809999995</v>
      </c>
      <c r="M56" s="37">
        <f t="shared" si="2"/>
        <v>0</v>
      </c>
      <c r="T56" s="84"/>
      <c r="U56" s="84"/>
      <c r="V56" s="84"/>
      <c r="W56" s="85"/>
    </row>
    <row r="57" spans="1:23" ht="16.149999999999999" customHeight="1">
      <c r="A57" s="32"/>
      <c r="B57" s="32"/>
      <c r="C57" s="105">
        <v>15</v>
      </c>
      <c r="D57" s="101" t="s">
        <v>76</v>
      </c>
      <c r="E57" s="102">
        <v>2308</v>
      </c>
      <c r="F57" s="102">
        <v>1149</v>
      </c>
      <c r="G57" s="102">
        <v>1159</v>
      </c>
      <c r="H57" s="103">
        <v>17564629.93</v>
      </c>
      <c r="I57" s="38"/>
      <c r="J57" s="34">
        <f t="shared" si="0"/>
        <v>0</v>
      </c>
      <c r="K57" s="35">
        <f t="shared" si="1"/>
        <v>2308</v>
      </c>
      <c r="M57" s="37"/>
      <c r="T57" s="86"/>
      <c r="U57" s="86"/>
      <c r="V57" s="86"/>
      <c r="W57" s="87"/>
    </row>
    <row r="58" spans="1:23" ht="16.149999999999999" customHeight="1">
      <c r="A58" s="32"/>
      <c r="B58" s="32"/>
      <c r="C58" s="105">
        <v>27</v>
      </c>
      <c r="D58" s="101" t="s">
        <v>40</v>
      </c>
      <c r="E58" s="102">
        <v>613</v>
      </c>
      <c r="F58" s="102">
        <v>286</v>
      </c>
      <c r="G58" s="102">
        <v>327</v>
      </c>
      <c r="H58" s="103">
        <v>4300562.72</v>
      </c>
      <c r="I58" s="38"/>
      <c r="J58" s="34">
        <f t="shared" si="0"/>
        <v>0</v>
      </c>
      <c r="K58" s="35">
        <f t="shared" si="1"/>
        <v>613</v>
      </c>
      <c r="M58" s="37"/>
      <c r="T58" s="86"/>
      <c r="U58" s="86"/>
      <c r="V58" s="86"/>
      <c r="W58" s="87"/>
    </row>
    <row r="59" spans="1:23" ht="16.149999999999999" customHeight="1">
      <c r="A59" s="32"/>
      <c r="B59" s="32"/>
      <c r="C59" s="105">
        <v>32</v>
      </c>
      <c r="D59" s="101" t="s">
        <v>77</v>
      </c>
      <c r="E59" s="102">
        <v>499</v>
      </c>
      <c r="F59" s="102">
        <v>246</v>
      </c>
      <c r="G59" s="102">
        <v>253</v>
      </c>
      <c r="H59" s="103">
        <v>3284260.63</v>
      </c>
      <c r="I59" s="38"/>
      <c r="J59" s="34">
        <f t="shared" si="0"/>
        <v>0</v>
      </c>
      <c r="K59" s="35">
        <f t="shared" si="1"/>
        <v>499</v>
      </c>
      <c r="M59" s="37"/>
      <c r="T59" s="86"/>
      <c r="U59" s="86"/>
      <c r="V59" s="86"/>
      <c r="W59" s="87"/>
    </row>
    <row r="60" spans="1:23" ht="16.149999999999999" customHeight="1">
      <c r="A60" s="32"/>
      <c r="B60" s="32"/>
      <c r="C60" s="105">
        <v>36</v>
      </c>
      <c r="D60" s="101" t="s">
        <v>41</v>
      </c>
      <c r="E60" s="102">
        <v>1704</v>
      </c>
      <c r="F60" s="102">
        <v>852</v>
      </c>
      <c r="G60" s="102">
        <v>852</v>
      </c>
      <c r="H60" s="103">
        <v>12698482.529999999</v>
      </c>
      <c r="I60" s="38"/>
      <c r="J60" s="34">
        <f t="shared" si="0"/>
        <v>0</v>
      </c>
      <c r="K60" s="35">
        <f t="shared" si="1"/>
        <v>1704</v>
      </c>
      <c r="M60" s="37"/>
      <c r="T60" s="86"/>
      <c r="U60" s="86"/>
      <c r="V60" s="86"/>
      <c r="W60" s="87"/>
    </row>
    <row r="61" spans="1:23" s="23" customFormat="1" ht="16.149999999999999" customHeight="1">
      <c r="A61" s="32"/>
      <c r="B61" s="32"/>
      <c r="C61" s="104">
        <v>28</v>
      </c>
      <c r="D61" s="97" t="s">
        <v>90</v>
      </c>
      <c r="E61" s="98">
        <v>19959</v>
      </c>
      <c r="F61" s="98">
        <v>9843</v>
      </c>
      <c r="G61" s="98">
        <v>10116</v>
      </c>
      <c r="H61" s="99">
        <v>176980298.91</v>
      </c>
      <c r="I61" s="33"/>
      <c r="J61" s="34">
        <f t="shared" si="0"/>
        <v>0</v>
      </c>
      <c r="K61" s="35">
        <f t="shared" si="1"/>
        <v>19959</v>
      </c>
      <c r="L61" s="36">
        <f>SUM(H61)</f>
        <v>176980298.91</v>
      </c>
      <c r="M61" s="37">
        <f t="shared" si="2"/>
        <v>0</v>
      </c>
      <c r="T61" s="84"/>
      <c r="U61" s="84"/>
      <c r="V61" s="84"/>
      <c r="W61" s="85"/>
    </row>
    <row r="62" spans="1:23" s="23" customFormat="1" ht="16.149999999999999" customHeight="1">
      <c r="A62" s="32"/>
      <c r="B62" s="32"/>
      <c r="C62" s="104">
        <v>30</v>
      </c>
      <c r="D62" s="97" t="s">
        <v>91</v>
      </c>
      <c r="E62" s="98">
        <v>4643</v>
      </c>
      <c r="F62" s="98">
        <v>2019</v>
      </c>
      <c r="G62" s="98">
        <v>2624</v>
      </c>
      <c r="H62" s="99">
        <v>32135406.800000001</v>
      </c>
      <c r="I62" s="33"/>
      <c r="J62" s="34">
        <f t="shared" si="0"/>
        <v>0</v>
      </c>
      <c r="K62" s="35">
        <f t="shared" si="1"/>
        <v>4643</v>
      </c>
      <c r="L62" s="36">
        <f>SUM(H62)</f>
        <v>32135406.800000001</v>
      </c>
      <c r="M62" s="37">
        <f t="shared" si="2"/>
        <v>0</v>
      </c>
      <c r="T62" s="84"/>
      <c r="U62" s="84"/>
      <c r="V62" s="84"/>
      <c r="W62" s="85"/>
    </row>
    <row r="63" spans="1:23" s="23" customFormat="1" ht="16.149999999999999" customHeight="1">
      <c r="A63" s="32"/>
      <c r="B63" s="32"/>
      <c r="C63" s="104">
        <v>31</v>
      </c>
      <c r="D63" s="97" t="s">
        <v>57</v>
      </c>
      <c r="E63" s="98">
        <v>1729</v>
      </c>
      <c r="F63" s="98">
        <v>760</v>
      </c>
      <c r="G63" s="98">
        <v>969</v>
      </c>
      <c r="H63" s="99">
        <v>15145378.34</v>
      </c>
      <c r="I63" s="33"/>
      <c r="J63" s="34">
        <f t="shared" si="0"/>
        <v>0</v>
      </c>
      <c r="K63" s="35">
        <f t="shared" si="1"/>
        <v>1729</v>
      </c>
      <c r="L63" s="36">
        <f>SUM(H63)</f>
        <v>15145378.34</v>
      </c>
      <c r="M63" s="37">
        <f t="shared" si="2"/>
        <v>0</v>
      </c>
      <c r="T63" s="84"/>
      <c r="U63" s="84"/>
      <c r="V63" s="84"/>
      <c r="W63" s="85"/>
    </row>
    <row r="64" spans="1:23" s="23" customFormat="1" ht="16.149999999999999" customHeight="1">
      <c r="A64" s="32"/>
      <c r="B64" s="32"/>
      <c r="C64" s="104">
        <v>26</v>
      </c>
      <c r="D64" s="97" t="s">
        <v>59</v>
      </c>
      <c r="E64" s="98">
        <v>841</v>
      </c>
      <c r="F64" s="98">
        <v>352</v>
      </c>
      <c r="G64" s="98">
        <v>489</v>
      </c>
      <c r="H64" s="99">
        <v>5954233.7400000002</v>
      </c>
      <c r="I64" s="33"/>
      <c r="J64" s="34">
        <f t="shared" si="0"/>
        <v>0</v>
      </c>
      <c r="K64" s="35">
        <f t="shared" si="1"/>
        <v>841</v>
      </c>
      <c r="L64" s="36">
        <f>SUM(H64)</f>
        <v>5954233.7400000002</v>
      </c>
      <c r="M64" s="37">
        <f t="shared" si="2"/>
        <v>0</v>
      </c>
      <c r="T64" s="84"/>
      <c r="U64" s="84"/>
      <c r="V64" s="84"/>
      <c r="W64" s="85"/>
    </row>
    <row r="65" spans="1:23" s="23" customFormat="1" ht="16.149999999999999" customHeight="1">
      <c r="A65" s="32"/>
      <c r="B65" s="32"/>
      <c r="C65" s="104"/>
      <c r="D65" s="97" t="s">
        <v>92</v>
      </c>
      <c r="E65" s="98">
        <v>12582</v>
      </c>
      <c r="F65" s="98">
        <v>5685</v>
      </c>
      <c r="G65" s="98">
        <v>6897</v>
      </c>
      <c r="H65" s="99">
        <v>93213537.019999996</v>
      </c>
      <c r="I65" s="33"/>
      <c r="J65" s="34">
        <f t="shared" si="0"/>
        <v>0</v>
      </c>
      <c r="K65" s="35">
        <f t="shared" si="1"/>
        <v>12582</v>
      </c>
      <c r="L65" s="36">
        <f>SUM(H66:H68)</f>
        <v>93213537.019999996</v>
      </c>
      <c r="M65" s="37">
        <f t="shared" si="2"/>
        <v>0</v>
      </c>
      <c r="T65" s="84"/>
      <c r="U65" s="84"/>
      <c r="V65" s="84"/>
      <c r="W65" s="85"/>
    </row>
    <row r="66" spans="1:23" ht="16.149999999999999" customHeight="1">
      <c r="A66" s="32"/>
      <c r="B66" s="32"/>
      <c r="C66" s="105">
        <v>3</v>
      </c>
      <c r="D66" s="101" t="s">
        <v>74</v>
      </c>
      <c r="E66" s="102">
        <v>4300</v>
      </c>
      <c r="F66" s="102">
        <v>1968</v>
      </c>
      <c r="G66" s="102">
        <v>2332</v>
      </c>
      <c r="H66" s="103">
        <v>30527742.469999999</v>
      </c>
      <c r="I66" s="38"/>
      <c r="J66" s="34">
        <f t="shared" si="0"/>
        <v>0</v>
      </c>
      <c r="K66" s="35">
        <f t="shared" si="1"/>
        <v>4300</v>
      </c>
      <c r="M66" s="37"/>
      <c r="T66" s="86"/>
      <c r="U66" s="86"/>
      <c r="V66" s="86"/>
      <c r="W66" s="87"/>
    </row>
    <row r="67" spans="1:23" ht="16.149999999999999" customHeight="1">
      <c r="A67" s="32"/>
      <c r="B67" s="32"/>
      <c r="C67" s="105">
        <v>12</v>
      </c>
      <c r="D67" s="101" t="s">
        <v>75</v>
      </c>
      <c r="E67" s="102">
        <v>1482</v>
      </c>
      <c r="F67" s="102">
        <v>656</v>
      </c>
      <c r="G67" s="102">
        <v>826</v>
      </c>
      <c r="H67" s="103">
        <v>11006407.720000001</v>
      </c>
      <c r="I67" s="38"/>
      <c r="J67" s="34">
        <f t="shared" si="0"/>
        <v>0</v>
      </c>
      <c r="K67" s="35">
        <f t="shared" si="1"/>
        <v>1482</v>
      </c>
      <c r="M67" s="37"/>
      <c r="T67" s="86"/>
      <c r="U67" s="86"/>
      <c r="V67" s="86"/>
      <c r="W67" s="87"/>
    </row>
    <row r="68" spans="1:23" ht="16.149999999999999" customHeight="1">
      <c r="A68" s="32"/>
      <c r="B68" s="32"/>
      <c r="C68" s="105">
        <v>46</v>
      </c>
      <c r="D68" s="101" t="s">
        <v>42</v>
      </c>
      <c r="E68" s="102">
        <v>6800</v>
      </c>
      <c r="F68" s="102">
        <v>3061</v>
      </c>
      <c r="G68" s="102">
        <v>3739</v>
      </c>
      <c r="H68" s="103">
        <v>51679386.829999998</v>
      </c>
      <c r="I68" s="38"/>
      <c r="J68" s="34">
        <f t="shared" si="0"/>
        <v>0</v>
      </c>
      <c r="K68" s="35">
        <f t="shared" si="1"/>
        <v>6800</v>
      </c>
      <c r="M68" s="37"/>
      <c r="T68" s="86"/>
      <c r="U68" s="86"/>
      <c r="V68" s="86"/>
      <c r="W68" s="87"/>
    </row>
    <row r="69" spans="1:23" s="23" customFormat="1" ht="16.149999999999999" customHeight="1">
      <c r="A69" s="32"/>
      <c r="B69" s="32"/>
      <c r="C69" s="104"/>
      <c r="D69" s="97" t="s">
        <v>58</v>
      </c>
      <c r="E69" s="98">
        <v>5240</v>
      </c>
      <c r="F69" s="98">
        <v>2495</v>
      </c>
      <c r="G69" s="98">
        <v>2745</v>
      </c>
      <c r="H69" s="99">
        <v>48734734.32</v>
      </c>
      <c r="I69" s="33"/>
      <c r="J69" s="34">
        <f t="shared" si="0"/>
        <v>0</v>
      </c>
      <c r="K69" s="35">
        <f t="shared" si="1"/>
        <v>5240</v>
      </c>
      <c r="L69" s="36">
        <f>SUM(H70:H72)</f>
        <v>48734734.32</v>
      </c>
      <c r="M69" s="37">
        <f t="shared" si="2"/>
        <v>0</v>
      </c>
      <c r="T69" s="84"/>
      <c r="U69" s="84"/>
      <c r="V69" s="84"/>
      <c r="W69" s="85"/>
    </row>
    <row r="70" spans="1:23" ht="16.149999999999999" customHeight="1">
      <c r="A70" s="32"/>
      <c r="B70" s="32"/>
      <c r="C70" s="105">
        <v>1</v>
      </c>
      <c r="D70" s="101" t="s">
        <v>78</v>
      </c>
      <c r="E70" s="102">
        <v>818</v>
      </c>
      <c r="F70" s="102">
        <v>371</v>
      </c>
      <c r="G70" s="102">
        <v>447</v>
      </c>
      <c r="H70" s="103">
        <v>7286683.0499999998</v>
      </c>
      <c r="I70" s="38"/>
      <c r="J70" s="34">
        <f t="shared" si="0"/>
        <v>0</v>
      </c>
      <c r="K70" s="35">
        <f t="shared" si="1"/>
        <v>818</v>
      </c>
      <c r="M70" s="37"/>
      <c r="T70" s="86"/>
      <c r="U70" s="86"/>
      <c r="V70" s="86"/>
      <c r="W70" s="87"/>
    </row>
    <row r="71" spans="1:23" ht="16.149999999999999" customHeight="1">
      <c r="A71" s="32"/>
      <c r="B71" s="32"/>
      <c r="C71" s="105">
        <v>20</v>
      </c>
      <c r="D71" s="101" t="s">
        <v>79</v>
      </c>
      <c r="E71" s="102">
        <v>1878</v>
      </c>
      <c r="F71" s="102">
        <v>903</v>
      </c>
      <c r="G71" s="102">
        <v>975</v>
      </c>
      <c r="H71" s="103">
        <v>17047362.449999999</v>
      </c>
      <c r="I71" s="38"/>
      <c r="J71" s="34">
        <f t="shared" si="0"/>
        <v>0</v>
      </c>
      <c r="K71" s="35">
        <f t="shared" si="1"/>
        <v>1878</v>
      </c>
      <c r="M71" s="37"/>
      <c r="T71" s="86"/>
      <c r="U71" s="86"/>
      <c r="V71" s="86"/>
      <c r="W71" s="87"/>
    </row>
    <row r="72" spans="1:23" ht="16.149999999999999" customHeight="1">
      <c r="A72" s="32"/>
      <c r="B72" s="32"/>
      <c r="C72" s="105">
        <v>48</v>
      </c>
      <c r="D72" s="101" t="s">
        <v>80</v>
      </c>
      <c r="E72" s="102">
        <v>2544</v>
      </c>
      <c r="F72" s="102">
        <v>1221</v>
      </c>
      <c r="G72" s="102">
        <v>1323</v>
      </c>
      <c r="H72" s="103">
        <v>24400688.82</v>
      </c>
      <c r="I72" s="38"/>
      <c r="J72" s="34">
        <f t="shared" si="0"/>
        <v>0</v>
      </c>
      <c r="K72" s="35">
        <f t="shared" si="1"/>
        <v>2544</v>
      </c>
      <c r="M72" s="37"/>
      <c r="N72" s="40"/>
      <c r="T72" s="86"/>
      <c r="U72" s="86"/>
      <c r="V72" s="86"/>
      <c r="W72" s="87"/>
    </row>
    <row r="73" spans="1:23" s="23" customFormat="1" ht="16.149999999999999" customHeight="1">
      <c r="A73" s="32"/>
      <c r="B73" s="32"/>
      <c r="C73" s="104">
        <v>51</v>
      </c>
      <c r="D73" s="97" t="s">
        <v>60</v>
      </c>
      <c r="E73" s="98">
        <v>168</v>
      </c>
      <c r="F73" s="98">
        <v>81</v>
      </c>
      <c r="G73" s="98">
        <v>87</v>
      </c>
      <c r="H73" s="99">
        <v>1322876</v>
      </c>
      <c r="I73" s="33"/>
      <c r="J73" s="34">
        <f t="shared" si="0"/>
        <v>0</v>
      </c>
      <c r="K73" s="35">
        <f t="shared" si="1"/>
        <v>168</v>
      </c>
      <c r="L73" s="36">
        <f>SUM(H73)</f>
        <v>1322876</v>
      </c>
      <c r="M73" s="37">
        <f t="shared" si="2"/>
        <v>0</v>
      </c>
      <c r="T73" s="84"/>
      <c r="U73" s="84"/>
      <c r="V73" s="84"/>
      <c r="W73" s="85"/>
    </row>
    <row r="74" spans="1:23" s="23" customFormat="1" ht="16.149999999999999" customHeight="1">
      <c r="A74" s="32"/>
      <c r="B74" s="32"/>
      <c r="C74" s="104">
        <v>52</v>
      </c>
      <c r="D74" s="97" t="s">
        <v>61</v>
      </c>
      <c r="E74" s="98">
        <v>228</v>
      </c>
      <c r="F74" s="98">
        <v>109</v>
      </c>
      <c r="G74" s="98">
        <v>119</v>
      </c>
      <c r="H74" s="99">
        <v>1479515.44</v>
      </c>
      <c r="I74" s="33"/>
      <c r="J74" s="34">
        <f t="shared" si="0"/>
        <v>0</v>
      </c>
      <c r="K74" s="35">
        <f t="shared" si="1"/>
        <v>228</v>
      </c>
      <c r="L74" s="36">
        <f>SUM(H74)</f>
        <v>1479515.44</v>
      </c>
      <c r="M74" s="37">
        <f t="shared" si="2"/>
        <v>0</v>
      </c>
      <c r="T74" s="84"/>
      <c r="U74" s="84"/>
      <c r="V74" s="84"/>
      <c r="W74" s="85"/>
    </row>
    <row r="75" spans="1:23" ht="18.600000000000001" customHeight="1">
      <c r="A75" s="32"/>
      <c r="B75" s="32"/>
      <c r="C75" s="107"/>
      <c r="D75" s="107" t="s">
        <v>8</v>
      </c>
      <c r="E75" s="108">
        <v>121458</v>
      </c>
      <c r="F75" s="108">
        <v>56139</v>
      </c>
      <c r="G75" s="108">
        <v>65319</v>
      </c>
      <c r="H75" s="109">
        <v>930061091.94000006</v>
      </c>
      <c r="I75" s="33"/>
      <c r="J75" s="34">
        <f t="shared" si="0"/>
        <v>0</v>
      </c>
      <c r="K75" s="35">
        <f t="shared" si="1"/>
        <v>121458</v>
      </c>
      <c r="L75" s="40">
        <f>SUM(L13:L74)</f>
        <v>930061091.94000006</v>
      </c>
      <c r="M75" s="37">
        <f t="shared" si="2"/>
        <v>0</v>
      </c>
      <c r="T75" s="84"/>
      <c r="U75" s="84"/>
      <c r="V75" s="84"/>
      <c r="W75" s="85"/>
    </row>
    <row r="76" spans="1:23" ht="19.7" customHeight="1">
      <c r="A76" s="32"/>
      <c r="B76" s="32"/>
      <c r="C76" s="110" t="s">
        <v>101</v>
      </c>
      <c r="D76" s="111"/>
      <c r="E76" s="111"/>
      <c r="F76" s="111"/>
      <c r="G76" s="112"/>
      <c r="H76" s="112"/>
      <c r="I76" s="41"/>
      <c r="J76" s="42"/>
    </row>
    <row r="77" spans="1:23" ht="19.7" customHeight="1">
      <c r="C77" s="170" t="s">
        <v>99</v>
      </c>
      <c r="D77" s="135"/>
      <c r="E77" s="135"/>
      <c r="F77" s="135"/>
      <c r="G77" s="135"/>
      <c r="H77" s="135"/>
      <c r="I77" s="43"/>
      <c r="J77" s="44"/>
    </row>
    <row r="78" spans="1:23" ht="19.7" customHeight="1">
      <c r="C78" s="135"/>
      <c r="D78" s="135"/>
      <c r="E78" s="135"/>
      <c r="F78" s="135"/>
      <c r="G78" s="135"/>
      <c r="H78" s="135"/>
      <c r="I78" s="43"/>
      <c r="J78" s="44"/>
    </row>
    <row r="79" spans="1:23">
      <c r="E79" s="45"/>
      <c r="F79" s="45"/>
      <c r="G79" s="46"/>
      <c r="H79" s="46"/>
      <c r="I79" s="46"/>
    </row>
    <row r="80" spans="1:23" hidden="1"/>
    <row r="81" spans="5:10" hidden="1">
      <c r="E81" s="47">
        <f t="shared" ref="E81:H81" si="3">E74+E73+E69+E65+E64+E63+E62+E61+E56+E53+E48+E42+E32+E31+E28+E27+E26+E22+E13</f>
        <v>121458</v>
      </c>
      <c r="F81" s="47">
        <f t="shared" si="3"/>
        <v>56139</v>
      </c>
      <c r="G81" s="47">
        <f t="shared" si="3"/>
        <v>65319</v>
      </c>
      <c r="H81" s="47">
        <f t="shared" si="3"/>
        <v>930061091.94000006</v>
      </c>
      <c r="I81" s="47"/>
      <c r="J81" s="42"/>
    </row>
    <row r="82" spans="5:10" hidden="1">
      <c r="G82" s="48"/>
      <c r="H82" s="48"/>
      <c r="I82" s="48"/>
    </row>
    <row r="83" spans="5:10" hidden="1"/>
  </sheetData>
  <mergeCells count="9">
    <mergeCell ref="C11:C12"/>
    <mergeCell ref="D6:H6"/>
    <mergeCell ref="D7:H7"/>
    <mergeCell ref="E10:G10"/>
    <mergeCell ref="E11:E12"/>
    <mergeCell ref="F11:F12"/>
    <mergeCell ref="G11:G12"/>
    <mergeCell ref="H11:H12"/>
    <mergeCell ref="D11:D12"/>
  </mergeCells>
  <conditionalFormatting sqref="E81:J81">
    <cfRule type="cellIs" dxfId="10"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159"/>
  <sheetViews>
    <sheetView showGridLines="0" showRowColHeaders="0" zoomScaleNormal="100" workbookViewId="0">
      <pane ySplit="3" topLeftCell="A15" activePane="bottomLeft" state="frozen"/>
      <selection activeCell="C25" sqref="C25"/>
      <selection pane="bottomLeft" activeCell="A39" sqref="A39:P40"/>
    </sheetView>
  </sheetViews>
  <sheetFormatPr baseColWidth="10" defaultColWidth="11.42578125" defaultRowHeight="12.75"/>
  <cols>
    <col min="1" max="1" width="24" style="11" customWidth="1"/>
    <col min="2" max="2" width="11.42578125" style="11"/>
    <col min="3" max="3" width="29.140625" style="11" customWidth="1"/>
    <col min="4" max="4" width="11.42578125" style="11"/>
    <col min="5" max="5" width="5.42578125" style="11" customWidth="1"/>
    <col min="6" max="6" width="13.140625" style="11" customWidth="1"/>
    <col min="7" max="7" width="0.5703125" style="11" customWidth="1"/>
    <col min="8" max="8" width="11.42578125" style="11" hidden="1" customWidth="1"/>
    <col min="9" max="9" width="17.42578125" style="11" hidden="1" customWidth="1"/>
    <col min="10" max="11" width="14.42578125" style="11" hidden="1" customWidth="1"/>
    <col min="12" max="14" width="11.5703125" style="11" hidden="1" customWidth="1"/>
    <col min="15" max="15" width="0" style="11" hidden="1" customWidth="1"/>
    <col min="16" max="16384" width="11.42578125" style="11"/>
  </cols>
  <sheetData>
    <row r="1" spans="1:16" ht="18.75" customHeight="1">
      <c r="A1" s="140" t="s">
        <v>4</v>
      </c>
      <c r="B1" s="140"/>
      <c r="C1" s="140"/>
      <c r="D1" s="140"/>
      <c r="E1" s="140"/>
      <c r="F1" s="140"/>
      <c r="G1" s="140"/>
      <c r="H1" s="140"/>
      <c r="I1" s="140"/>
      <c r="J1" s="140"/>
      <c r="K1" s="140"/>
      <c r="L1" s="140"/>
      <c r="M1" s="140"/>
      <c r="N1" s="140"/>
      <c r="O1" s="140"/>
      <c r="P1" s="140"/>
    </row>
    <row r="2" spans="1:16" ht="20.100000000000001" customHeight="1">
      <c r="A2" s="142" t="s">
        <v>97</v>
      </c>
      <c r="B2" s="142"/>
      <c r="C2" s="142"/>
      <c r="D2" s="142"/>
      <c r="E2" s="142"/>
      <c r="F2" s="142"/>
      <c r="G2" s="142"/>
      <c r="H2" s="142"/>
      <c r="I2" s="142"/>
      <c r="J2" s="142"/>
      <c r="K2" s="142"/>
      <c r="L2" s="142"/>
      <c r="M2" s="142"/>
      <c r="N2" s="142"/>
      <c r="O2" s="142"/>
      <c r="P2" s="142"/>
    </row>
    <row r="3" spans="1:16" s="59" customFormat="1" ht="21.4" customHeight="1">
      <c r="A3" s="142" t="s">
        <v>100</v>
      </c>
      <c r="B3" s="142"/>
      <c r="C3" s="142"/>
      <c r="D3" s="142"/>
      <c r="E3" s="142"/>
      <c r="F3" s="142"/>
      <c r="G3" s="142"/>
      <c r="H3" s="142"/>
      <c r="I3" s="142"/>
      <c r="J3" s="142"/>
      <c r="K3" s="142"/>
      <c r="L3" s="142"/>
      <c r="M3" s="142"/>
      <c r="N3" s="142"/>
      <c r="O3" s="142"/>
      <c r="P3" s="142"/>
    </row>
    <row r="4" spans="1:16" ht="23.25" customHeight="1">
      <c r="A4" s="60"/>
      <c r="B4" s="61"/>
      <c r="C4" s="142"/>
      <c r="D4" s="142"/>
      <c r="E4" s="142"/>
      <c r="F4" s="142"/>
      <c r="G4" s="143"/>
    </row>
    <row r="5" spans="1:16" ht="15" customHeight="1">
      <c r="I5" s="62"/>
      <c r="J5" s="62"/>
    </row>
    <row r="6" spans="1:16" ht="20.25" customHeight="1">
      <c r="I6" s="63"/>
      <c r="J6" s="64"/>
      <c r="K6" s="65"/>
      <c r="L6" s="65"/>
    </row>
    <row r="7" spans="1:16" ht="20.25" customHeight="1">
      <c r="A7" s="95" t="str">
        <f>'Totales y gasto'!$D$13</f>
        <v>ANDALUCIA</v>
      </c>
      <c r="B7" s="45">
        <f>'Totales y gasto'!$E$13</f>
        <v>22626</v>
      </c>
      <c r="I7" s="66"/>
      <c r="J7" s="67"/>
      <c r="K7" s="67"/>
      <c r="L7" s="67"/>
    </row>
    <row r="8" spans="1:16" ht="20.25" customHeight="1">
      <c r="A8" s="95" t="str">
        <f>'Totales y gasto'!$D$22</f>
        <v>ARAGÓN</v>
      </c>
      <c r="B8" s="45">
        <f>'Totales y gasto'!$E$22</f>
        <v>3470</v>
      </c>
      <c r="I8" s="66"/>
      <c r="J8" s="67"/>
      <c r="K8" s="67"/>
      <c r="L8" s="67"/>
    </row>
    <row r="9" spans="1:16" ht="20.25" customHeight="1">
      <c r="A9" s="95" t="str">
        <f>'Totales y gasto'!$D$26</f>
        <v>ASTURIAS</v>
      </c>
      <c r="B9" s="45">
        <f>'Totales y gasto'!$E$26</f>
        <v>1695</v>
      </c>
      <c r="I9" s="66"/>
      <c r="J9" s="67"/>
      <c r="K9" s="67"/>
      <c r="L9" s="67"/>
    </row>
    <row r="10" spans="1:16" ht="20.25" customHeight="1">
      <c r="A10" s="95" t="str">
        <f>'Totales y gasto'!$D$27</f>
        <v>ILLES BALEARS</v>
      </c>
      <c r="B10" s="45">
        <f>'Totales y gasto'!$E$27</f>
        <v>3365</v>
      </c>
      <c r="I10" s="66"/>
      <c r="J10" s="67"/>
      <c r="K10" s="67"/>
      <c r="L10" s="67"/>
    </row>
    <row r="11" spans="1:16" ht="20.25" customHeight="1">
      <c r="A11" s="95" t="str">
        <f>'Totales y gasto'!$D$28</f>
        <v>CANARIAS</v>
      </c>
      <c r="B11" s="45">
        <f>'Totales y gasto'!$E$28</f>
        <v>4203</v>
      </c>
      <c r="I11" s="66"/>
      <c r="J11" s="67"/>
      <c r="K11" s="67"/>
      <c r="L11" s="67"/>
    </row>
    <row r="12" spans="1:16" ht="20.25" customHeight="1">
      <c r="A12" s="95" t="str">
        <f>'Totales y gasto'!$D$31</f>
        <v>CANTABRIA</v>
      </c>
      <c r="B12" s="45">
        <f>'Totales y gasto'!$E$31</f>
        <v>1177</v>
      </c>
      <c r="I12" s="66"/>
      <c r="J12" s="67"/>
      <c r="K12" s="67"/>
      <c r="L12" s="67"/>
    </row>
    <row r="13" spans="1:16" ht="20.25" customHeight="1">
      <c r="A13" s="95" t="str">
        <f>'Totales y gasto'!$D$32</f>
        <v>CASTILLA Y LEÓN</v>
      </c>
      <c r="B13" s="45">
        <f>'Totales y gasto'!$E$32</f>
        <v>4776</v>
      </c>
      <c r="I13" s="66"/>
      <c r="J13" s="67"/>
      <c r="K13" s="67"/>
      <c r="L13" s="67"/>
    </row>
    <row r="14" spans="1:16" ht="20.25" customHeight="1">
      <c r="A14" s="95" t="str">
        <f>'Totales y gasto'!$D$42</f>
        <v>CASTILLA LA MANCHA</v>
      </c>
      <c r="B14" s="45">
        <f>'Totales y gasto'!$E$42</f>
        <v>5344</v>
      </c>
      <c r="I14" s="66"/>
      <c r="J14" s="67"/>
      <c r="K14" s="67"/>
      <c r="L14" s="67"/>
    </row>
    <row r="15" spans="1:16" ht="20.25" customHeight="1">
      <c r="A15" s="95" t="str">
        <f>'Totales y gasto'!$D$48</f>
        <v>CATALUÑA</v>
      </c>
      <c r="B15" s="45">
        <f>'Totales y gasto'!$E$48</f>
        <v>21752</v>
      </c>
      <c r="I15" s="66"/>
      <c r="J15" s="67"/>
      <c r="K15" s="67"/>
      <c r="L15" s="67"/>
    </row>
    <row r="16" spans="1:16" ht="20.25" customHeight="1">
      <c r="A16" s="95" t="str">
        <f>'Totales y gasto'!$D$53</f>
        <v>EXTREMADURA</v>
      </c>
      <c r="B16" s="45">
        <f>'Totales y gasto'!$E$53</f>
        <v>2536</v>
      </c>
      <c r="I16" s="66"/>
      <c r="J16" s="67"/>
      <c r="K16" s="67"/>
      <c r="L16" s="67"/>
    </row>
    <row r="17" spans="1:12" ht="20.25" customHeight="1">
      <c r="A17" s="95" t="str">
        <f>'Totales y gasto'!$D$56</f>
        <v>GALICIA</v>
      </c>
      <c r="B17" s="45">
        <f>'Totales y gasto'!$E$56</f>
        <v>5124</v>
      </c>
      <c r="I17" s="66"/>
      <c r="J17" s="67"/>
      <c r="K17" s="67"/>
      <c r="L17" s="67"/>
    </row>
    <row r="18" spans="1:12" ht="20.25" customHeight="1">
      <c r="A18" s="95" t="str">
        <f>'Totales y gasto'!$D$61</f>
        <v>MADRID</v>
      </c>
      <c r="B18" s="45">
        <f>'Totales y gasto'!$E$61</f>
        <v>19959</v>
      </c>
      <c r="I18" s="66"/>
      <c r="J18" s="67"/>
      <c r="K18" s="67"/>
      <c r="L18" s="67"/>
    </row>
    <row r="19" spans="1:12" ht="20.25" customHeight="1">
      <c r="A19" s="95" t="str">
        <f>'Totales y gasto'!$D$62</f>
        <v>MURCIA</v>
      </c>
      <c r="B19" s="45">
        <f>'Totales y gasto'!$E$62</f>
        <v>4643</v>
      </c>
      <c r="I19" s="66"/>
      <c r="J19" s="67"/>
      <c r="K19" s="67"/>
      <c r="L19" s="67"/>
    </row>
    <row r="20" spans="1:12" ht="20.25" customHeight="1">
      <c r="A20" s="95" t="str">
        <f>'Totales y gasto'!$D$63</f>
        <v>NAVARRA</v>
      </c>
      <c r="B20" s="45">
        <f>'Totales y gasto'!$E$63</f>
        <v>1729</v>
      </c>
      <c r="I20" s="66"/>
      <c r="J20" s="67"/>
      <c r="K20" s="67"/>
      <c r="L20" s="67"/>
    </row>
    <row r="21" spans="1:12" ht="20.25" customHeight="1">
      <c r="A21" s="95" t="str">
        <f>'Totales y gasto'!$D$64</f>
        <v>LA RIOJA</v>
      </c>
      <c r="B21" s="45">
        <f>'Totales y gasto'!$E$64</f>
        <v>841</v>
      </c>
      <c r="I21" s="66"/>
      <c r="J21" s="67"/>
      <c r="K21" s="67"/>
      <c r="L21" s="67"/>
    </row>
    <row r="22" spans="1:12" ht="20.25" customHeight="1">
      <c r="A22" s="95" t="str">
        <f>'Totales y gasto'!$D$65</f>
        <v>COM. VALENCIANA</v>
      </c>
      <c r="B22" s="45">
        <f>'Totales y gasto'!$E$65</f>
        <v>12582</v>
      </c>
      <c r="I22" s="66"/>
      <c r="J22" s="67"/>
      <c r="K22" s="67"/>
      <c r="L22" s="67"/>
    </row>
    <row r="23" spans="1:12" ht="20.25" customHeight="1">
      <c r="A23" s="95" t="str">
        <f>'Totales y gasto'!$D$69</f>
        <v>PAÍS VASCO</v>
      </c>
      <c r="B23" s="45">
        <f>'Totales y gasto'!$E$69</f>
        <v>5240</v>
      </c>
      <c r="I23" s="66"/>
      <c r="J23" s="67"/>
      <c r="K23" s="67"/>
      <c r="L23" s="67"/>
    </row>
    <row r="24" spans="1:12" ht="20.25" customHeight="1">
      <c r="A24" s="95" t="str">
        <f>'Totales y gasto'!$D$73</f>
        <v>CEUTA</v>
      </c>
      <c r="B24" s="45">
        <f>'Totales y gasto'!$E$73</f>
        <v>168</v>
      </c>
      <c r="I24" s="66"/>
      <c r="J24" s="67"/>
      <c r="K24" s="67"/>
      <c r="L24" s="67"/>
    </row>
    <row r="25" spans="1:12" ht="20.25" customHeight="1">
      <c r="A25" s="95" t="str">
        <f>'Totales y gasto'!$D$74</f>
        <v>MELILLA</v>
      </c>
      <c r="B25" s="45">
        <f>'Totales y gasto'!$E$74</f>
        <v>228</v>
      </c>
      <c r="I25" s="66"/>
      <c r="J25" s="67"/>
      <c r="K25" s="67"/>
      <c r="L25" s="67"/>
    </row>
    <row r="26" spans="1:12" ht="20.25" customHeight="1">
      <c r="I26" s="68"/>
      <c r="J26" s="69"/>
      <c r="K26" s="69"/>
      <c r="L26" s="69"/>
    </row>
    <row r="27" spans="1:12" ht="20.25" customHeight="1">
      <c r="B27" s="45">
        <f>'Totales y gasto'!$E$75</f>
        <v>121458</v>
      </c>
    </row>
    <row r="28" spans="1:12" ht="20.25" customHeight="1">
      <c r="J28" s="57"/>
      <c r="K28" s="57"/>
      <c r="L28" s="57"/>
    </row>
    <row r="29" spans="1:12" ht="20.25" customHeight="1"/>
    <row r="30" spans="1:12" ht="20.25" customHeight="1"/>
    <row r="31" spans="1:12" ht="20.25" customHeight="1"/>
    <row r="32" spans="1:12" ht="20.25" customHeight="1"/>
    <row r="33" spans="1:16" ht="20.25" customHeight="1"/>
    <row r="36" spans="1:16" s="12" customFormat="1" ht="21.75" customHeight="1">
      <c r="B36" s="70" t="s">
        <v>8</v>
      </c>
      <c r="C36" s="71">
        <f>B27</f>
        <v>121458</v>
      </c>
      <c r="D36" s="11"/>
      <c r="F36" s="11"/>
    </row>
    <row r="37" spans="1:16" ht="19.7" customHeight="1">
      <c r="D37" s="41"/>
      <c r="E37" s="41"/>
      <c r="F37" s="41"/>
      <c r="G37" s="42"/>
    </row>
    <row r="38" spans="1:16" s="59" customFormat="1" ht="19.7" customHeight="1">
      <c r="A38" s="14" t="s">
        <v>101</v>
      </c>
      <c r="B38" s="14"/>
      <c r="C38" s="14"/>
      <c r="D38" s="72"/>
      <c r="E38" s="72"/>
      <c r="F38" s="72"/>
      <c r="G38" s="73"/>
    </row>
    <row r="39" spans="1:16" s="59" customFormat="1" ht="19.7" customHeight="1">
      <c r="A39" s="148"/>
      <c r="B39" s="148"/>
      <c r="C39" s="148"/>
      <c r="D39" s="148"/>
      <c r="E39" s="148"/>
      <c r="F39" s="148"/>
      <c r="G39" s="148"/>
      <c r="H39" s="148"/>
      <c r="I39" s="148"/>
      <c r="J39" s="148"/>
      <c r="K39" s="148"/>
      <c r="L39" s="148"/>
      <c r="M39" s="148"/>
      <c r="N39" s="148"/>
      <c r="O39" s="148"/>
      <c r="P39" s="148"/>
    </row>
    <row r="40" spans="1:16" s="59" customFormat="1" ht="19.7" customHeight="1">
      <c r="A40" s="148"/>
      <c r="B40" s="148"/>
      <c r="C40" s="148"/>
      <c r="D40" s="148"/>
      <c r="E40" s="148"/>
      <c r="F40" s="148"/>
      <c r="G40" s="148"/>
      <c r="H40" s="148"/>
      <c r="I40" s="148"/>
      <c r="J40" s="148"/>
      <c r="K40" s="148"/>
      <c r="L40" s="148"/>
      <c r="M40" s="148"/>
      <c r="N40" s="148"/>
      <c r="O40" s="148"/>
      <c r="P40" s="148"/>
    </row>
    <row r="41" spans="1:16" s="59" customFormat="1" ht="15">
      <c r="A41" s="14"/>
      <c r="B41" s="14"/>
      <c r="C41" s="14"/>
      <c r="D41" s="14"/>
      <c r="E41" s="14"/>
      <c r="F41" s="14"/>
      <c r="G41" s="14"/>
    </row>
    <row r="42" spans="1:16" ht="19.7" customHeight="1">
      <c r="A42" s="149"/>
      <c r="B42" s="149"/>
      <c r="C42" s="149"/>
      <c r="D42" s="149"/>
      <c r="E42" s="149"/>
      <c r="F42" s="149"/>
      <c r="G42" s="44"/>
    </row>
    <row r="43" spans="1:16" ht="19.7" customHeight="1">
      <c r="A43" s="149"/>
      <c r="B43" s="149"/>
      <c r="C43" s="149"/>
      <c r="D43" s="149"/>
      <c r="E43" s="149"/>
      <c r="F43" s="149"/>
      <c r="G43" s="44"/>
    </row>
    <row r="159" spans="3:3" ht="42">
      <c r="C159" s="74"/>
    </row>
  </sheetData>
  <mergeCells count="6">
    <mergeCell ref="A1:P1"/>
    <mergeCell ref="A2:P2"/>
    <mergeCell ref="A3:P3"/>
    <mergeCell ref="A39:P40"/>
    <mergeCell ref="A42:F43"/>
    <mergeCell ref="C4:G4"/>
  </mergeCells>
  <conditionalFormatting sqref="J28:L28">
    <cfRule type="cellIs" dxfId="9"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AI89"/>
  <sheetViews>
    <sheetView showGridLines="0" showRowColHeaders="0" topLeftCell="B4" zoomScaleNormal="100" workbookViewId="0">
      <pane ySplit="6" topLeftCell="A10" activePane="bottomLeft" state="frozen"/>
      <selection activeCell="N95" sqref="N95"/>
      <selection pane="bottomLeft" activeCell="F22" sqref="F22"/>
    </sheetView>
  </sheetViews>
  <sheetFormatPr baseColWidth="10" defaultColWidth="11.42578125" defaultRowHeight="12.75"/>
  <cols>
    <col min="1" max="1" width="16.5703125" style="11" hidden="1" customWidth="1"/>
    <col min="2" max="2" width="1.5703125" style="11" customWidth="1"/>
    <col min="3" max="3" width="7.28515625" style="11" customWidth="1"/>
    <col min="4" max="4" width="20.85546875" style="11" customWidth="1"/>
    <col min="5" max="10" width="13.7109375" style="11" customWidth="1"/>
    <col min="11" max="11" width="2" style="11" customWidth="1"/>
    <col min="12" max="17" width="13.7109375" style="11" customWidth="1"/>
    <col min="18" max="18" width="2" style="11" customWidth="1"/>
    <col min="19" max="24" width="13.7109375" style="11" customWidth="1"/>
    <col min="25" max="25" width="14" style="11" customWidth="1"/>
    <col min="26" max="27" width="11.42578125" style="11"/>
    <col min="28" max="28" width="11.42578125" style="11" customWidth="1"/>
    <col min="29" max="16384" width="11.42578125" style="11"/>
  </cols>
  <sheetData>
    <row r="1" spans="1:35" ht="15.75" hidden="1" customHeight="1"/>
    <row r="2" spans="1:35" ht="15.75" hidden="1" customHeight="1"/>
    <row r="3" spans="1:35" hidden="1"/>
    <row r="4" spans="1:35" s="49" customFormat="1" ht="18.95" customHeight="1">
      <c r="C4" s="151" t="s">
        <v>102</v>
      </c>
      <c r="D4" s="151"/>
      <c r="E4" s="151"/>
      <c r="F4" s="151"/>
      <c r="G4" s="151"/>
      <c r="H4" s="151"/>
      <c r="I4" s="151"/>
      <c r="J4" s="151"/>
      <c r="K4" s="50"/>
      <c r="L4" s="50"/>
      <c r="M4" s="50"/>
      <c r="N4" s="50"/>
      <c r="O4" s="50"/>
      <c r="P4" s="50"/>
      <c r="Q4" s="50"/>
      <c r="R4" s="50"/>
      <c r="S4" s="50"/>
      <c r="T4" s="50"/>
      <c r="U4" s="50"/>
      <c r="V4" s="50"/>
      <c r="W4" s="50"/>
      <c r="X4" s="50"/>
    </row>
    <row r="5" spans="1:35" s="49" customFormat="1" ht="19.7" customHeight="1">
      <c r="C5" s="152" t="s">
        <v>110</v>
      </c>
      <c r="D5" s="152"/>
      <c r="E5" s="152"/>
      <c r="F5" s="152"/>
      <c r="G5" s="152"/>
      <c r="H5" s="152"/>
      <c r="I5" s="152"/>
      <c r="J5" s="152"/>
      <c r="K5" s="51"/>
      <c r="L5" s="51"/>
      <c r="M5" s="51"/>
      <c r="N5" s="51"/>
      <c r="O5" s="51"/>
      <c r="P5" s="51"/>
      <c r="Q5" s="51"/>
      <c r="R5" s="51"/>
      <c r="S5" s="51"/>
      <c r="T5" s="51"/>
      <c r="U5" s="51"/>
      <c r="V5" s="51"/>
      <c r="W5" s="51"/>
      <c r="X5" s="51"/>
    </row>
    <row r="6" spans="1:35" s="49" customFormat="1" ht="19.7" customHeight="1">
      <c r="C6" s="172" t="s">
        <v>109</v>
      </c>
      <c r="D6" s="134"/>
      <c r="E6" s="134"/>
      <c r="F6" s="134"/>
      <c r="G6" s="134"/>
      <c r="H6" s="134"/>
      <c r="I6" s="134"/>
      <c r="J6" s="134"/>
      <c r="K6" s="51"/>
      <c r="L6" s="134"/>
      <c r="M6" s="134"/>
      <c r="N6" s="134"/>
      <c r="O6" s="134"/>
      <c r="P6" s="134"/>
      <c r="Q6" s="134"/>
      <c r="R6" s="51"/>
      <c r="S6" s="134"/>
      <c r="T6" s="134"/>
      <c r="U6" s="134"/>
      <c r="V6" s="134"/>
      <c r="W6" s="134"/>
      <c r="X6" s="134"/>
    </row>
    <row r="7" spans="1:35" s="136" customFormat="1" ht="30.75" customHeight="1">
      <c r="C7" s="176" t="s">
        <v>108</v>
      </c>
      <c r="D7" s="176"/>
      <c r="E7" s="176"/>
      <c r="F7" s="176"/>
      <c r="G7" s="176"/>
      <c r="H7" s="176"/>
      <c r="I7" s="176"/>
      <c r="J7" s="176"/>
      <c r="K7" s="50"/>
      <c r="L7" s="177" t="s">
        <v>113</v>
      </c>
      <c r="M7" s="177"/>
      <c r="N7" s="177"/>
      <c r="O7" s="177"/>
      <c r="P7" s="177"/>
      <c r="Q7" s="177"/>
      <c r="R7" s="50"/>
      <c r="S7" s="177" t="s">
        <v>112</v>
      </c>
      <c r="T7" s="177"/>
      <c r="U7" s="177"/>
      <c r="V7" s="177"/>
      <c r="W7" s="177"/>
      <c r="X7" s="177"/>
    </row>
    <row r="8" spans="1:35" s="23" customFormat="1" ht="46.5" customHeight="1">
      <c r="C8" s="185" t="s">
        <v>67</v>
      </c>
      <c r="D8" s="186" t="s">
        <v>71</v>
      </c>
      <c r="E8" s="191" t="s">
        <v>104</v>
      </c>
      <c r="F8" s="192"/>
      <c r="G8" s="180" t="s">
        <v>105</v>
      </c>
      <c r="H8" s="181"/>
      <c r="I8" s="147" t="s">
        <v>107</v>
      </c>
      <c r="J8" s="150"/>
      <c r="L8" s="191" t="s">
        <v>104</v>
      </c>
      <c r="M8" s="192"/>
      <c r="N8" s="180" t="s">
        <v>105</v>
      </c>
      <c r="O8" s="181"/>
      <c r="P8" s="147" t="s">
        <v>107</v>
      </c>
      <c r="Q8" s="150"/>
      <c r="S8" s="191" t="s">
        <v>104</v>
      </c>
      <c r="T8" s="192"/>
      <c r="U8" s="180" t="s">
        <v>105</v>
      </c>
      <c r="V8" s="181"/>
      <c r="W8" s="147" t="s">
        <v>107</v>
      </c>
      <c r="X8" s="150"/>
    </row>
    <row r="9" spans="1:35" s="52" customFormat="1" ht="60" customHeight="1">
      <c r="C9" s="185"/>
      <c r="D9" s="187"/>
      <c r="E9" s="193" t="s">
        <v>103</v>
      </c>
      <c r="F9" s="193" t="s">
        <v>106</v>
      </c>
      <c r="G9" s="182" t="s">
        <v>103</v>
      </c>
      <c r="H9" s="182" t="s">
        <v>106</v>
      </c>
      <c r="I9" s="133" t="s">
        <v>103</v>
      </c>
      <c r="J9" s="133" t="s">
        <v>106</v>
      </c>
      <c r="L9" s="193" t="s">
        <v>103</v>
      </c>
      <c r="M9" s="193" t="s">
        <v>106</v>
      </c>
      <c r="N9" s="182" t="s">
        <v>103</v>
      </c>
      <c r="O9" s="182" t="s">
        <v>106</v>
      </c>
      <c r="P9" s="133" t="s">
        <v>103</v>
      </c>
      <c r="Q9" s="133" t="s">
        <v>106</v>
      </c>
      <c r="S9" s="193" t="s">
        <v>103</v>
      </c>
      <c r="T9" s="193" t="s">
        <v>106</v>
      </c>
      <c r="U9" s="182" t="s">
        <v>103</v>
      </c>
      <c r="V9" s="182" t="s">
        <v>106</v>
      </c>
      <c r="W9" s="133" t="s">
        <v>103</v>
      </c>
      <c r="X9" s="133" t="s">
        <v>106</v>
      </c>
    </row>
    <row r="10" spans="1:35" s="23" customFormat="1" ht="15.75" customHeight="1">
      <c r="A10" s="52"/>
      <c r="B10" s="52"/>
      <c r="C10" s="188"/>
      <c r="D10" s="189" t="s">
        <v>81</v>
      </c>
      <c r="E10" s="178">
        <v>20970</v>
      </c>
      <c r="F10" s="179">
        <v>110.60100143061517</v>
      </c>
      <c r="G10" s="183">
        <v>9903</v>
      </c>
      <c r="H10" s="184">
        <v>112.52872866808038</v>
      </c>
      <c r="I10" s="98">
        <v>11067</v>
      </c>
      <c r="J10" s="113">
        <v>108.87602783048703</v>
      </c>
      <c r="K10" s="35"/>
      <c r="L10" s="178">
        <v>9836</v>
      </c>
      <c r="M10" s="179">
        <v>112.54249694997966</v>
      </c>
      <c r="N10" s="183">
        <v>9816</v>
      </c>
      <c r="O10" s="184">
        <v>112.54502852485737</v>
      </c>
      <c r="P10" s="98">
        <v>20</v>
      </c>
      <c r="Q10" s="113">
        <v>111.3</v>
      </c>
      <c r="R10" s="35"/>
      <c r="S10" s="178">
        <v>11134</v>
      </c>
      <c r="T10" s="179">
        <v>108.88584515897251</v>
      </c>
      <c r="U10" s="183">
        <v>87</v>
      </c>
      <c r="V10" s="184">
        <v>110.68965517241379</v>
      </c>
      <c r="W10" s="98">
        <v>11047</v>
      </c>
      <c r="X10" s="113">
        <v>108.87163935910202</v>
      </c>
      <c r="Y10" s="53"/>
      <c r="Z10" s="53"/>
      <c r="AA10" s="53"/>
      <c r="AB10" s="53"/>
      <c r="AC10" s="53"/>
      <c r="AD10" s="53"/>
      <c r="AE10" s="53"/>
      <c r="AF10" s="53"/>
      <c r="AG10" s="53"/>
    </row>
    <row r="11" spans="1:35" ht="15.75">
      <c r="A11" s="52"/>
      <c r="B11" s="52"/>
      <c r="C11" s="100">
        <v>4</v>
      </c>
      <c r="D11" s="114" t="s">
        <v>9</v>
      </c>
      <c r="E11" s="115">
        <v>2554</v>
      </c>
      <c r="F11" s="116">
        <v>110.38332028191073</v>
      </c>
      <c r="G11" s="115">
        <v>1040</v>
      </c>
      <c r="H11" s="116">
        <v>112.21634615384616</v>
      </c>
      <c r="I11" s="115">
        <v>1514</v>
      </c>
      <c r="J11" s="116">
        <v>109.12417437252311</v>
      </c>
      <c r="K11" s="45"/>
      <c r="L11" s="115">
        <v>1034</v>
      </c>
      <c r="M11" s="116">
        <v>112.23984526112186</v>
      </c>
      <c r="N11" s="115">
        <v>1033</v>
      </c>
      <c r="O11" s="116">
        <v>112.24007744433688</v>
      </c>
      <c r="P11" s="115">
        <v>1</v>
      </c>
      <c r="Q11" s="116">
        <v>112</v>
      </c>
      <c r="R11" s="45"/>
      <c r="S11" s="115">
        <v>1520</v>
      </c>
      <c r="T11" s="116">
        <v>109.1203947368421</v>
      </c>
      <c r="U11" s="115">
        <v>7</v>
      </c>
      <c r="V11" s="116">
        <v>108.71428571428571</v>
      </c>
      <c r="W11" s="115">
        <v>1513</v>
      </c>
      <c r="X11" s="116">
        <v>109.12227362855255</v>
      </c>
      <c r="Y11" s="53"/>
      <c r="Z11" s="53"/>
      <c r="AA11" s="53"/>
      <c r="AB11" s="53"/>
      <c r="AC11" s="53"/>
      <c r="AD11" s="53"/>
      <c r="AE11" s="53"/>
      <c r="AF11" s="53"/>
      <c r="AG11" s="53"/>
    </row>
    <row r="12" spans="1:35" ht="15.75">
      <c r="A12" s="52"/>
      <c r="B12" s="52"/>
      <c r="C12" s="100">
        <v>11</v>
      </c>
      <c r="D12" s="114" t="s">
        <v>10</v>
      </c>
      <c r="E12" s="115">
        <v>2458</v>
      </c>
      <c r="F12" s="116">
        <v>110.38527257933279</v>
      </c>
      <c r="G12" s="115">
        <v>1210</v>
      </c>
      <c r="H12" s="116">
        <v>112.24380165289256</v>
      </c>
      <c r="I12" s="115">
        <v>1248</v>
      </c>
      <c r="J12" s="116">
        <v>108.58333333333333</v>
      </c>
      <c r="K12" s="45"/>
      <c r="L12" s="115">
        <v>1202</v>
      </c>
      <c r="M12" s="116">
        <v>112.26289517470882</v>
      </c>
      <c r="N12" s="115">
        <v>1200</v>
      </c>
      <c r="O12" s="116">
        <v>112.26333333333334</v>
      </c>
      <c r="P12" s="115">
        <v>2</v>
      </c>
      <c r="Q12" s="116">
        <v>112</v>
      </c>
      <c r="R12" s="45"/>
      <c r="S12" s="115">
        <v>1256</v>
      </c>
      <c r="T12" s="116">
        <v>108.58837579617834</v>
      </c>
      <c r="U12" s="115">
        <v>10</v>
      </c>
      <c r="V12" s="116">
        <v>109.9</v>
      </c>
      <c r="W12" s="115">
        <v>1246</v>
      </c>
      <c r="X12" s="116">
        <v>108.57784911717496</v>
      </c>
      <c r="Y12" s="53"/>
      <c r="Z12" s="53"/>
      <c r="AA12" s="53"/>
      <c r="AB12" s="53"/>
      <c r="AC12" s="53"/>
      <c r="AD12" s="53"/>
      <c r="AE12" s="53"/>
      <c r="AF12" s="53"/>
      <c r="AG12" s="53"/>
    </row>
    <row r="13" spans="1:35" ht="15.75">
      <c r="A13" s="52"/>
      <c r="B13" s="52"/>
      <c r="C13" s="100">
        <v>14</v>
      </c>
      <c r="D13" s="114" t="s">
        <v>11</v>
      </c>
      <c r="E13" s="115">
        <v>2017</v>
      </c>
      <c r="F13" s="116">
        <v>111.06246901338622</v>
      </c>
      <c r="G13" s="115">
        <v>967</v>
      </c>
      <c r="H13" s="116">
        <v>113.05584281282316</v>
      </c>
      <c r="I13" s="115">
        <v>1050</v>
      </c>
      <c r="J13" s="116">
        <v>109.22666666666667</v>
      </c>
      <c r="K13" s="45"/>
      <c r="L13" s="115">
        <v>959</v>
      </c>
      <c r="M13" s="116">
        <v>113.06465067778936</v>
      </c>
      <c r="N13" s="115">
        <v>959</v>
      </c>
      <c r="O13" s="116">
        <v>113.06465067778936</v>
      </c>
      <c r="P13" s="115">
        <v>0</v>
      </c>
      <c r="Q13" s="116" t="s">
        <v>114</v>
      </c>
      <c r="R13" s="45"/>
      <c r="S13" s="115">
        <v>1058</v>
      </c>
      <c r="T13" s="116">
        <v>109.2476370510397</v>
      </c>
      <c r="U13" s="115">
        <v>8</v>
      </c>
      <c r="V13" s="116">
        <v>112</v>
      </c>
      <c r="W13" s="115">
        <v>1050</v>
      </c>
      <c r="X13" s="116">
        <v>109.22666666666667</v>
      </c>
      <c r="Y13" s="53"/>
      <c r="Z13" s="53"/>
      <c r="AA13" s="53"/>
      <c r="AB13" s="53"/>
      <c r="AC13" s="53"/>
      <c r="AD13" s="53"/>
      <c r="AE13" s="53"/>
      <c r="AF13" s="53"/>
      <c r="AG13" s="53"/>
      <c r="AH13" s="88"/>
      <c r="AI13" s="89"/>
    </row>
    <row r="14" spans="1:35" ht="15.75">
      <c r="A14" s="52"/>
      <c r="B14" s="52"/>
      <c r="C14" s="100">
        <v>18</v>
      </c>
      <c r="D14" s="114" t="s">
        <v>12</v>
      </c>
      <c r="E14" s="115">
        <v>2267</v>
      </c>
      <c r="F14" s="116">
        <v>110.22232024702249</v>
      </c>
      <c r="G14" s="115">
        <v>1074</v>
      </c>
      <c r="H14" s="116">
        <v>112.48603351955308</v>
      </c>
      <c r="I14" s="115">
        <v>1193</v>
      </c>
      <c r="J14" s="116">
        <v>108.18440905280805</v>
      </c>
      <c r="K14" s="45"/>
      <c r="L14" s="115">
        <v>1065</v>
      </c>
      <c r="M14" s="116">
        <v>112.49014084507043</v>
      </c>
      <c r="N14" s="115">
        <v>1065</v>
      </c>
      <c r="O14" s="116">
        <v>112.49014084507043</v>
      </c>
      <c r="P14" s="115">
        <v>0</v>
      </c>
      <c r="Q14" s="116" t="s">
        <v>114</v>
      </c>
      <c r="R14" s="45"/>
      <c r="S14" s="115">
        <v>1202</v>
      </c>
      <c r="T14" s="116">
        <v>108.21297836938436</v>
      </c>
      <c r="U14" s="115">
        <v>9</v>
      </c>
      <c r="V14" s="116">
        <v>112</v>
      </c>
      <c r="W14" s="115">
        <v>1193</v>
      </c>
      <c r="X14" s="116">
        <v>108.18440905280805</v>
      </c>
      <c r="Y14" s="53"/>
      <c r="Z14" s="53"/>
      <c r="AA14" s="53"/>
      <c r="AB14" s="53"/>
      <c r="AC14" s="53"/>
      <c r="AD14" s="53"/>
      <c r="AE14" s="53"/>
      <c r="AF14" s="53"/>
      <c r="AG14" s="53"/>
      <c r="AH14" s="90"/>
      <c r="AI14" s="91"/>
    </row>
    <row r="15" spans="1:35" ht="15.75">
      <c r="A15" s="52"/>
      <c r="B15" s="52"/>
      <c r="C15" s="100">
        <v>21</v>
      </c>
      <c r="D15" s="114" t="s">
        <v>13</v>
      </c>
      <c r="E15" s="115">
        <v>1451</v>
      </c>
      <c r="F15" s="116">
        <v>111.14817367332874</v>
      </c>
      <c r="G15" s="115">
        <v>689</v>
      </c>
      <c r="H15" s="116">
        <v>112.19013062409289</v>
      </c>
      <c r="I15" s="115">
        <v>762</v>
      </c>
      <c r="J15" s="116">
        <v>110.20603674540682</v>
      </c>
      <c r="K15" s="45"/>
      <c r="L15" s="115">
        <v>687</v>
      </c>
      <c r="M15" s="116">
        <v>112.19068413391558</v>
      </c>
      <c r="N15" s="115">
        <v>685</v>
      </c>
      <c r="O15" s="116">
        <v>112.19124087591241</v>
      </c>
      <c r="P15" s="115">
        <v>2</v>
      </c>
      <c r="Q15" s="116">
        <v>112</v>
      </c>
      <c r="R15" s="45"/>
      <c r="S15" s="115">
        <v>764</v>
      </c>
      <c r="T15" s="116">
        <v>110.21073298429319</v>
      </c>
      <c r="U15" s="115">
        <v>4</v>
      </c>
      <c r="V15" s="116">
        <v>112</v>
      </c>
      <c r="W15" s="115">
        <v>760</v>
      </c>
      <c r="X15" s="116">
        <v>110.20131578947368</v>
      </c>
      <c r="Y15" s="53"/>
      <c r="Z15" s="53"/>
      <c r="AA15" s="53"/>
      <c r="AB15" s="53"/>
      <c r="AC15" s="53"/>
      <c r="AD15" s="53"/>
      <c r="AE15" s="53"/>
      <c r="AF15" s="53"/>
      <c r="AG15" s="53"/>
      <c r="AH15" s="90"/>
      <c r="AI15" s="91"/>
    </row>
    <row r="16" spans="1:35" ht="15.75">
      <c r="A16" s="52"/>
      <c r="B16" s="52"/>
      <c r="C16" s="100">
        <v>23</v>
      </c>
      <c r="D16" s="114" t="s">
        <v>14</v>
      </c>
      <c r="E16" s="115">
        <v>1463</v>
      </c>
      <c r="F16" s="116">
        <v>110.36158578263841</v>
      </c>
      <c r="G16" s="115">
        <v>660</v>
      </c>
      <c r="H16" s="116">
        <v>112.63333333333334</v>
      </c>
      <c r="I16" s="115">
        <v>803</v>
      </c>
      <c r="J16" s="116">
        <v>108.49439601494396</v>
      </c>
      <c r="K16" s="45"/>
      <c r="L16" s="115">
        <v>655</v>
      </c>
      <c r="M16" s="116">
        <v>112.59541984732824</v>
      </c>
      <c r="N16" s="115">
        <v>653</v>
      </c>
      <c r="O16" s="116">
        <v>112.64012251148546</v>
      </c>
      <c r="P16" s="115">
        <v>2</v>
      </c>
      <c r="Q16" s="116">
        <v>98</v>
      </c>
      <c r="R16" s="45"/>
      <c r="S16" s="115">
        <v>808</v>
      </c>
      <c r="T16" s="116">
        <v>108.55074257425743</v>
      </c>
      <c r="U16" s="115">
        <v>7</v>
      </c>
      <c r="V16" s="116">
        <v>112</v>
      </c>
      <c r="W16" s="115">
        <v>801</v>
      </c>
      <c r="X16" s="116">
        <v>108.52059925093633</v>
      </c>
      <c r="Y16" s="53"/>
      <c r="Z16" s="53"/>
      <c r="AA16" s="53"/>
      <c r="AB16" s="53"/>
      <c r="AC16" s="53"/>
      <c r="AD16" s="53"/>
      <c r="AE16" s="53"/>
      <c r="AF16" s="53"/>
      <c r="AG16" s="53"/>
      <c r="AH16" s="90"/>
      <c r="AI16" s="91"/>
    </row>
    <row r="17" spans="1:35" ht="15.75">
      <c r="A17" s="52"/>
      <c r="B17" s="52"/>
      <c r="C17" s="100">
        <v>29</v>
      </c>
      <c r="D17" s="114" t="s">
        <v>15</v>
      </c>
      <c r="E17" s="115">
        <v>3761</v>
      </c>
      <c r="F17" s="116">
        <v>110.19117256048924</v>
      </c>
      <c r="G17" s="115">
        <v>1816</v>
      </c>
      <c r="H17" s="116">
        <v>112.61674008810573</v>
      </c>
      <c r="I17" s="115">
        <v>1945</v>
      </c>
      <c r="J17" s="116">
        <v>107.92647814910026</v>
      </c>
      <c r="K17" s="45"/>
      <c r="L17" s="115">
        <v>1809</v>
      </c>
      <c r="M17" s="116">
        <v>112.6268656716418</v>
      </c>
      <c r="N17" s="115">
        <v>1803</v>
      </c>
      <c r="O17" s="116">
        <v>112.62118691070438</v>
      </c>
      <c r="P17" s="115">
        <v>6</v>
      </c>
      <c r="Q17" s="116">
        <v>114.33333333333333</v>
      </c>
      <c r="R17" s="45"/>
      <c r="S17" s="115">
        <v>1952</v>
      </c>
      <c r="T17" s="116">
        <v>107.93391393442623</v>
      </c>
      <c r="U17" s="115">
        <v>13</v>
      </c>
      <c r="V17" s="116">
        <v>112</v>
      </c>
      <c r="W17" s="115">
        <v>1939</v>
      </c>
      <c r="X17" s="116">
        <v>107.90665291387313</v>
      </c>
      <c r="Y17" s="53"/>
      <c r="Z17" s="53"/>
      <c r="AA17" s="53"/>
      <c r="AB17" s="53"/>
      <c r="AC17" s="53"/>
      <c r="AD17" s="53"/>
      <c r="AE17" s="53"/>
      <c r="AF17" s="53"/>
      <c r="AG17" s="53"/>
      <c r="AH17" s="90"/>
      <c r="AI17" s="91"/>
    </row>
    <row r="18" spans="1:35" ht="15.75">
      <c r="A18" s="52"/>
      <c r="B18" s="52"/>
      <c r="C18" s="100">
        <v>41</v>
      </c>
      <c r="D18" s="114" t="s">
        <v>16</v>
      </c>
      <c r="E18" s="115">
        <v>4999</v>
      </c>
      <c r="F18" s="116">
        <v>111.02340468093618</v>
      </c>
      <c r="G18" s="115">
        <v>2447</v>
      </c>
      <c r="H18" s="116">
        <v>112.61463015937883</v>
      </c>
      <c r="I18" s="115">
        <v>2552</v>
      </c>
      <c r="J18" s="116">
        <v>109.49764890282131</v>
      </c>
      <c r="K18" s="45"/>
      <c r="L18" s="115">
        <v>2425</v>
      </c>
      <c r="M18" s="116">
        <v>112.64907216494845</v>
      </c>
      <c r="N18" s="115">
        <v>2418</v>
      </c>
      <c r="O18" s="116">
        <v>112.65095119933829</v>
      </c>
      <c r="P18" s="115">
        <v>7</v>
      </c>
      <c r="Q18" s="116">
        <v>112</v>
      </c>
      <c r="R18" s="45"/>
      <c r="S18" s="115">
        <v>2574</v>
      </c>
      <c r="T18" s="116">
        <v>109.4918414918415</v>
      </c>
      <c r="U18" s="115">
        <v>29</v>
      </c>
      <c r="V18" s="116">
        <v>109.58620689655173</v>
      </c>
      <c r="W18" s="115">
        <v>2545</v>
      </c>
      <c r="X18" s="116">
        <v>109.49076620825147</v>
      </c>
      <c r="Y18" s="53"/>
      <c r="Z18" s="53"/>
      <c r="AA18" s="53"/>
      <c r="AB18" s="53"/>
      <c r="AC18" s="53"/>
      <c r="AD18" s="53"/>
      <c r="AE18" s="53"/>
      <c r="AF18" s="53"/>
      <c r="AG18" s="53"/>
      <c r="AH18" s="90"/>
      <c r="AI18" s="91"/>
    </row>
    <row r="19" spans="1:35" s="23" customFormat="1" ht="15.75">
      <c r="A19" s="52"/>
      <c r="B19" s="52"/>
      <c r="C19" s="190"/>
      <c r="D19" s="189" t="s">
        <v>82</v>
      </c>
      <c r="E19" s="178">
        <v>3218</v>
      </c>
      <c r="F19" s="179">
        <v>110.65817277812306</v>
      </c>
      <c r="G19" s="183">
        <v>1462</v>
      </c>
      <c r="H19" s="184">
        <v>112.60738714090287</v>
      </c>
      <c r="I19" s="98">
        <v>1756</v>
      </c>
      <c r="J19" s="113">
        <v>109.03530751708428</v>
      </c>
      <c r="K19" s="35"/>
      <c r="L19" s="178">
        <v>1447</v>
      </c>
      <c r="M19" s="179">
        <v>112.56530753282654</v>
      </c>
      <c r="N19" s="183">
        <v>1444</v>
      </c>
      <c r="O19" s="184">
        <v>112.64404432132964</v>
      </c>
      <c r="P19" s="98">
        <v>3</v>
      </c>
      <c r="Q19" s="113">
        <v>74.666666666666671</v>
      </c>
      <c r="R19" s="35"/>
      <c r="S19" s="178">
        <v>1771</v>
      </c>
      <c r="T19" s="179">
        <v>109.09994353472614</v>
      </c>
      <c r="U19" s="183">
        <v>18</v>
      </c>
      <c r="V19" s="184">
        <v>109.66666666666667</v>
      </c>
      <c r="W19" s="98">
        <v>1753</v>
      </c>
      <c r="X19" s="113">
        <v>109.09412435824301</v>
      </c>
      <c r="Y19" s="53"/>
      <c r="Z19" s="53"/>
      <c r="AA19" s="53"/>
      <c r="AB19" s="53"/>
      <c r="AC19" s="53"/>
      <c r="AD19" s="53"/>
      <c r="AE19" s="53"/>
      <c r="AF19" s="53"/>
      <c r="AG19" s="53"/>
      <c r="AH19" s="90"/>
      <c r="AI19" s="91"/>
    </row>
    <row r="20" spans="1:35" ht="15.75">
      <c r="A20" s="52"/>
      <c r="B20" s="52"/>
      <c r="C20" s="105">
        <v>22</v>
      </c>
      <c r="D20" s="114" t="s">
        <v>17</v>
      </c>
      <c r="E20" s="115">
        <v>592</v>
      </c>
      <c r="F20" s="116">
        <v>110.29054054054055</v>
      </c>
      <c r="G20" s="115">
        <v>245</v>
      </c>
      <c r="H20" s="116">
        <v>112.42857142857143</v>
      </c>
      <c r="I20" s="115">
        <v>347</v>
      </c>
      <c r="J20" s="116">
        <v>108.78097982708934</v>
      </c>
      <c r="K20" s="45"/>
      <c r="L20" s="115">
        <v>243</v>
      </c>
      <c r="M20" s="116">
        <v>112.25925925925925</v>
      </c>
      <c r="N20" s="115">
        <v>242</v>
      </c>
      <c r="O20" s="116">
        <v>112.43388429752066</v>
      </c>
      <c r="P20" s="115">
        <v>1</v>
      </c>
      <c r="Q20" s="116">
        <v>70</v>
      </c>
      <c r="R20" s="45"/>
      <c r="S20" s="115">
        <v>349</v>
      </c>
      <c r="T20" s="116">
        <v>108.91977077363897</v>
      </c>
      <c r="U20" s="115">
        <v>3</v>
      </c>
      <c r="V20" s="116">
        <v>112</v>
      </c>
      <c r="W20" s="115">
        <v>346</v>
      </c>
      <c r="X20" s="116">
        <v>108.89306358381504</v>
      </c>
      <c r="Y20" s="53"/>
      <c r="Z20" s="53"/>
      <c r="AA20" s="53"/>
      <c r="AB20" s="53"/>
      <c r="AC20" s="53"/>
      <c r="AD20" s="53"/>
      <c r="AE20" s="53"/>
      <c r="AF20" s="53"/>
      <c r="AG20" s="53"/>
      <c r="AH20" s="90"/>
      <c r="AI20" s="91"/>
    </row>
    <row r="21" spans="1:35" ht="15.75">
      <c r="A21" s="52"/>
      <c r="B21" s="52"/>
      <c r="C21" s="105">
        <v>44</v>
      </c>
      <c r="D21" s="114" t="s">
        <v>18</v>
      </c>
      <c r="E21" s="115">
        <v>345</v>
      </c>
      <c r="F21" s="116">
        <v>110.57681159420289</v>
      </c>
      <c r="G21" s="115">
        <v>148</v>
      </c>
      <c r="H21" s="116">
        <v>112.53378378378379</v>
      </c>
      <c r="I21" s="115">
        <v>197</v>
      </c>
      <c r="J21" s="116">
        <v>109.10659898477158</v>
      </c>
      <c r="K21" s="45"/>
      <c r="L21" s="115">
        <v>146</v>
      </c>
      <c r="M21" s="116">
        <v>112.54109589041096</v>
      </c>
      <c r="N21" s="115">
        <v>146</v>
      </c>
      <c r="O21" s="116">
        <v>112.54109589041096</v>
      </c>
      <c r="P21" s="115">
        <v>0</v>
      </c>
      <c r="Q21" s="116" t="s">
        <v>114</v>
      </c>
      <c r="R21" s="45"/>
      <c r="S21" s="115">
        <v>199</v>
      </c>
      <c r="T21" s="116">
        <v>109.1356783919598</v>
      </c>
      <c r="U21" s="115">
        <v>2</v>
      </c>
      <c r="V21" s="116">
        <v>112</v>
      </c>
      <c r="W21" s="115">
        <v>197</v>
      </c>
      <c r="X21" s="116">
        <v>109.10659898477158</v>
      </c>
      <c r="Y21" s="53"/>
      <c r="Z21" s="53"/>
      <c r="AA21" s="53"/>
      <c r="AB21" s="53"/>
      <c r="AC21" s="53"/>
      <c r="AD21" s="53"/>
      <c r="AE21" s="53"/>
      <c r="AF21" s="53"/>
      <c r="AG21" s="53"/>
      <c r="AH21" s="90"/>
      <c r="AI21" s="91"/>
    </row>
    <row r="22" spans="1:35" ht="15.75">
      <c r="A22" s="52"/>
      <c r="B22" s="52"/>
      <c r="C22" s="105">
        <v>50</v>
      </c>
      <c r="D22" s="114" t="s">
        <v>19</v>
      </c>
      <c r="E22" s="115">
        <v>2281</v>
      </c>
      <c r="F22" s="116">
        <v>110.76589215256466</v>
      </c>
      <c r="G22" s="115">
        <v>1069</v>
      </c>
      <c r="H22" s="116">
        <v>112.65855940130963</v>
      </c>
      <c r="I22" s="115">
        <v>1212</v>
      </c>
      <c r="J22" s="116">
        <v>109.09653465346534</v>
      </c>
      <c r="K22" s="45"/>
      <c r="L22" s="115">
        <v>1058</v>
      </c>
      <c r="M22" s="116">
        <v>112.63894139886578</v>
      </c>
      <c r="N22" s="115">
        <v>1056</v>
      </c>
      <c r="O22" s="116">
        <v>112.70643939393939</v>
      </c>
      <c r="P22" s="115">
        <v>2</v>
      </c>
      <c r="Q22" s="116">
        <v>77</v>
      </c>
      <c r="R22" s="45"/>
      <c r="S22" s="115">
        <v>1223</v>
      </c>
      <c r="T22" s="116">
        <v>109.14554374488962</v>
      </c>
      <c r="U22" s="115">
        <v>13</v>
      </c>
      <c r="V22" s="116">
        <v>108.76923076923077</v>
      </c>
      <c r="W22" s="115">
        <v>1210</v>
      </c>
      <c r="X22" s="116">
        <v>109.14958677685951</v>
      </c>
      <c r="Y22" s="53"/>
      <c r="Z22" s="53"/>
      <c r="AA22" s="53"/>
      <c r="AB22" s="53"/>
      <c r="AC22" s="53"/>
      <c r="AD22" s="53"/>
      <c r="AE22" s="53"/>
      <c r="AF22" s="53"/>
      <c r="AG22" s="53"/>
      <c r="AH22" s="88"/>
      <c r="AI22" s="89"/>
    </row>
    <row r="23" spans="1:35" s="23" customFormat="1" ht="15.75">
      <c r="A23" s="52"/>
      <c r="B23" s="52"/>
      <c r="C23" s="190">
        <v>33</v>
      </c>
      <c r="D23" s="189" t="s">
        <v>83</v>
      </c>
      <c r="E23" s="178">
        <v>1598</v>
      </c>
      <c r="F23" s="179">
        <v>110.31226533166458</v>
      </c>
      <c r="G23" s="183">
        <v>777</v>
      </c>
      <c r="H23" s="184">
        <v>112.01158301158301</v>
      </c>
      <c r="I23" s="98">
        <v>821</v>
      </c>
      <c r="J23" s="113">
        <v>108.70401948842874</v>
      </c>
      <c r="K23" s="35"/>
      <c r="L23" s="178">
        <v>773</v>
      </c>
      <c r="M23" s="179">
        <v>112.01164294954722</v>
      </c>
      <c r="N23" s="183">
        <v>773</v>
      </c>
      <c r="O23" s="184">
        <v>112.01164294954722</v>
      </c>
      <c r="P23" s="98">
        <v>0</v>
      </c>
      <c r="Q23" s="113" t="s">
        <v>114</v>
      </c>
      <c r="R23" s="35"/>
      <c r="S23" s="178">
        <v>825</v>
      </c>
      <c r="T23" s="179">
        <v>108.72</v>
      </c>
      <c r="U23" s="183">
        <v>4</v>
      </c>
      <c r="V23" s="184">
        <v>112</v>
      </c>
      <c r="W23" s="98">
        <v>821</v>
      </c>
      <c r="X23" s="113">
        <v>108.70401948842874</v>
      </c>
      <c r="Y23" s="53"/>
      <c r="Z23" s="53"/>
      <c r="AA23" s="53"/>
      <c r="AB23" s="53"/>
      <c r="AC23" s="53"/>
      <c r="AD23" s="53"/>
      <c r="AE23" s="53"/>
      <c r="AF23" s="53"/>
      <c r="AG23" s="53"/>
      <c r="AH23" s="90"/>
      <c r="AI23" s="91"/>
    </row>
    <row r="24" spans="1:35" s="23" customFormat="1" ht="15.75">
      <c r="A24" s="52"/>
      <c r="B24" s="52"/>
      <c r="C24" s="190">
        <v>7</v>
      </c>
      <c r="D24" s="189" t="s">
        <v>84</v>
      </c>
      <c r="E24" s="178">
        <v>3337</v>
      </c>
      <c r="F24" s="179">
        <v>109.58585555888523</v>
      </c>
      <c r="G24" s="183">
        <v>1642</v>
      </c>
      <c r="H24" s="184">
        <v>111.81364190012181</v>
      </c>
      <c r="I24" s="98">
        <v>1695</v>
      </c>
      <c r="J24" s="113">
        <v>107.42772861356931</v>
      </c>
      <c r="K24" s="35"/>
      <c r="L24" s="178">
        <v>1613</v>
      </c>
      <c r="M24" s="179">
        <v>111.85244885306882</v>
      </c>
      <c r="N24" s="183">
        <v>1613</v>
      </c>
      <c r="O24" s="184">
        <v>111.85244885306882</v>
      </c>
      <c r="P24" s="98">
        <v>0</v>
      </c>
      <c r="Q24" s="113" t="s">
        <v>114</v>
      </c>
      <c r="R24" s="35"/>
      <c r="S24" s="178">
        <v>1724</v>
      </c>
      <c r="T24" s="179">
        <v>107.46519721577727</v>
      </c>
      <c r="U24" s="183">
        <v>29</v>
      </c>
      <c r="V24" s="184">
        <v>109.65517241379311</v>
      </c>
      <c r="W24" s="98">
        <v>1695</v>
      </c>
      <c r="X24" s="113">
        <v>107.42772861356931</v>
      </c>
      <c r="Y24" s="53"/>
      <c r="Z24" s="53"/>
      <c r="AA24" s="53"/>
      <c r="AB24" s="53"/>
      <c r="AC24" s="53"/>
      <c r="AD24" s="53"/>
      <c r="AE24" s="53"/>
      <c r="AF24" s="53"/>
      <c r="AG24" s="53"/>
      <c r="AH24" s="90"/>
      <c r="AI24" s="91"/>
    </row>
    <row r="25" spans="1:35" s="23" customFormat="1" ht="15.75">
      <c r="A25" s="52"/>
      <c r="B25" s="52"/>
      <c r="C25" s="190"/>
      <c r="D25" s="189" t="s">
        <v>86</v>
      </c>
      <c r="E25" s="178">
        <v>4010</v>
      </c>
      <c r="F25" s="179">
        <v>110.77132169576061</v>
      </c>
      <c r="G25" s="183">
        <v>1953</v>
      </c>
      <c r="H25" s="184">
        <v>112.57654889912955</v>
      </c>
      <c r="I25" s="98">
        <v>2057</v>
      </c>
      <c r="J25" s="113">
        <v>109.05736509479824</v>
      </c>
      <c r="K25" s="35"/>
      <c r="L25" s="178">
        <v>1926</v>
      </c>
      <c r="M25" s="179">
        <v>112.61941848390447</v>
      </c>
      <c r="N25" s="183">
        <v>1921</v>
      </c>
      <c r="O25" s="184">
        <v>112.62779802186361</v>
      </c>
      <c r="P25" s="98">
        <v>5</v>
      </c>
      <c r="Q25" s="113">
        <v>109.4</v>
      </c>
      <c r="R25" s="35"/>
      <c r="S25" s="178">
        <v>2084</v>
      </c>
      <c r="T25" s="179">
        <v>109.06333973128599</v>
      </c>
      <c r="U25" s="183">
        <v>32</v>
      </c>
      <c r="V25" s="184">
        <v>109.5</v>
      </c>
      <c r="W25" s="98">
        <v>2052</v>
      </c>
      <c r="X25" s="113">
        <v>109.05653021442495</v>
      </c>
      <c r="Y25" s="53"/>
      <c r="Z25" s="53"/>
      <c r="AA25" s="53"/>
      <c r="AB25" s="53"/>
      <c r="AC25" s="53"/>
      <c r="AD25" s="53"/>
      <c r="AE25" s="53"/>
      <c r="AF25" s="53"/>
      <c r="AG25" s="53"/>
      <c r="AH25" s="90"/>
      <c r="AI25" s="91"/>
    </row>
    <row r="26" spans="1:35" ht="15.75">
      <c r="A26" s="52"/>
      <c r="B26" s="52"/>
      <c r="C26" s="105">
        <v>35</v>
      </c>
      <c r="D26" s="114" t="s">
        <v>20</v>
      </c>
      <c r="E26" s="115">
        <v>2110</v>
      </c>
      <c r="F26" s="116">
        <v>110.7350710900474</v>
      </c>
      <c r="G26" s="115">
        <v>1004</v>
      </c>
      <c r="H26" s="116">
        <v>112.35159362549801</v>
      </c>
      <c r="I26" s="115">
        <v>1106</v>
      </c>
      <c r="J26" s="116">
        <v>109.26763110307414</v>
      </c>
      <c r="K26" s="45"/>
      <c r="L26" s="115">
        <v>997</v>
      </c>
      <c r="M26" s="116">
        <v>112.3470411233701</v>
      </c>
      <c r="N26" s="115">
        <v>993</v>
      </c>
      <c r="O26" s="116">
        <v>112.35548841893252</v>
      </c>
      <c r="P26" s="115">
        <v>4</v>
      </c>
      <c r="Q26" s="116">
        <v>110.25</v>
      </c>
      <c r="R26" s="45"/>
      <c r="S26" s="115">
        <v>1113</v>
      </c>
      <c r="T26" s="116">
        <v>109.2911051212938</v>
      </c>
      <c r="U26" s="115">
        <v>11</v>
      </c>
      <c r="V26" s="116">
        <v>112</v>
      </c>
      <c r="W26" s="115">
        <v>1102</v>
      </c>
      <c r="X26" s="116">
        <v>109.26406533575317</v>
      </c>
      <c r="Y26" s="53"/>
      <c r="Z26" s="53"/>
      <c r="AA26" s="53"/>
      <c r="AB26" s="53"/>
      <c r="AC26" s="53"/>
      <c r="AD26" s="53"/>
      <c r="AE26" s="53"/>
      <c r="AF26" s="53"/>
      <c r="AG26" s="53"/>
      <c r="AH26" s="88"/>
      <c r="AI26" s="89"/>
    </row>
    <row r="27" spans="1:35" ht="15.75">
      <c r="A27" s="52"/>
      <c r="B27" s="52"/>
      <c r="C27" s="105">
        <v>38</v>
      </c>
      <c r="D27" s="114" t="s">
        <v>21</v>
      </c>
      <c r="E27" s="115">
        <v>1900</v>
      </c>
      <c r="F27" s="116">
        <v>110.81157894736842</v>
      </c>
      <c r="G27" s="115">
        <v>949</v>
      </c>
      <c r="H27" s="116">
        <v>112.8145416227608</v>
      </c>
      <c r="I27" s="115">
        <v>951</v>
      </c>
      <c r="J27" s="116">
        <v>108.81282860147213</v>
      </c>
      <c r="K27" s="45"/>
      <c r="L27" s="115">
        <v>929</v>
      </c>
      <c r="M27" s="116">
        <v>112.91173304628633</v>
      </c>
      <c r="N27" s="115">
        <v>928</v>
      </c>
      <c r="O27" s="116">
        <v>112.91918103448276</v>
      </c>
      <c r="P27" s="115">
        <v>1</v>
      </c>
      <c r="Q27" s="116">
        <v>106</v>
      </c>
      <c r="R27" s="45"/>
      <c r="S27" s="115">
        <v>971</v>
      </c>
      <c r="T27" s="116">
        <v>108.8022657054583</v>
      </c>
      <c r="U27" s="115">
        <v>21</v>
      </c>
      <c r="V27" s="116">
        <v>108.19047619047619</v>
      </c>
      <c r="W27" s="115">
        <v>950</v>
      </c>
      <c r="X27" s="116">
        <v>108.81578947368421</v>
      </c>
      <c r="Y27" s="53"/>
      <c r="Z27" s="53"/>
      <c r="AA27" s="53"/>
      <c r="AB27" s="53"/>
      <c r="AC27" s="53"/>
      <c r="AD27" s="53"/>
      <c r="AE27" s="53"/>
      <c r="AF27" s="53"/>
      <c r="AG27" s="53"/>
      <c r="AH27" s="88"/>
      <c r="AI27" s="89"/>
    </row>
    <row r="28" spans="1:35" s="23" customFormat="1" ht="15.75">
      <c r="A28" s="52"/>
      <c r="B28" s="52"/>
      <c r="C28" s="190">
        <v>39</v>
      </c>
      <c r="D28" s="189" t="s">
        <v>87</v>
      </c>
      <c r="E28" s="178">
        <v>1200</v>
      </c>
      <c r="F28" s="179">
        <v>109.89083333333333</v>
      </c>
      <c r="G28" s="183">
        <v>579</v>
      </c>
      <c r="H28" s="184">
        <v>112.0880829015544</v>
      </c>
      <c r="I28" s="98">
        <v>621</v>
      </c>
      <c r="J28" s="113">
        <v>107.84219001610306</v>
      </c>
      <c r="K28" s="35"/>
      <c r="L28" s="178">
        <v>576</v>
      </c>
      <c r="M28" s="179">
        <v>112.08854166666667</v>
      </c>
      <c r="N28" s="183">
        <v>575</v>
      </c>
      <c r="O28" s="184">
        <v>112.08869565217391</v>
      </c>
      <c r="P28" s="98">
        <v>1</v>
      </c>
      <c r="Q28" s="113">
        <v>112</v>
      </c>
      <c r="R28" s="35"/>
      <c r="S28" s="178">
        <v>624</v>
      </c>
      <c r="T28" s="179">
        <v>107.86217948717949</v>
      </c>
      <c r="U28" s="183">
        <v>4</v>
      </c>
      <c r="V28" s="184">
        <v>112</v>
      </c>
      <c r="W28" s="98">
        <v>620</v>
      </c>
      <c r="X28" s="113">
        <v>107.83548387096774</v>
      </c>
      <c r="Y28" s="53"/>
      <c r="Z28" s="53"/>
      <c r="AA28" s="53"/>
      <c r="AB28" s="53"/>
      <c r="AC28" s="53"/>
      <c r="AD28" s="53"/>
      <c r="AE28" s="53"/>
      <c r="AF28" s="53"/>
      <c r="AG28" s="53"/>
      <c r="AH28" s="88"/>
      <c r="AI28" s="89"/>
    </row>
    <row r="29" spans="1:35" s="23" customFormat="1" ht="15.75">
      <c r="A29" s="52"/>
      <c r="B29" s="52"/>
      <c r="C29" s="190"/>
      <c r="D29" s="189" t="s">
        <v>88</v>
      </c>
      <c r="E29" s="178">
        <v>4601</v>
      </c>
      <c r="F29" s="179">
        <v>110.76831123668768</v>
      </c>
      <c r="G29" s="183">
        <v>2191</v>
      </c>
      <c r="H29" s="184">
        <v>112.61113646736649</v>
      </c>
      <c r="I29" s="98">
        <v>2410</v>
      </c>
      <c r="J29" s="113">
        <v>109.09294605809129</v>
      </c>
      <c r="K29" s="35"/>
      <c r="L29" s="178">
        <v>2180</v>
      </c>
      <c r="M29" s="179">
        <v>112.61422018348624</v>
      </c>
      <c r="N29" s="183">
        <v>2178</v>
      </c>
      <c r="O29" s="184">
        <v>112.6147842056933</v>
      </c>
      <c r="P29" s="98">
        <v>2</v>
      </c>
      <c r="Q29" s="113">
        <v>112</v>
      </c>
      <c r="R29" s="35"/>
      <c r="S29" s="178">
        <v>2421</v>
      </c>
      <c r="T29" s="179">
        <v>109.10615448161917</v>
      </c>
      <c r="U29" s="183">
        <v>13</v>
      </c>
      <c r="V29" s="184">
        <v>112</v>
      </c>
      <c r="W29" s="98">
        <v>2408</v>
      </c>
      <c r="X29" s="113">
        <v>109.09053156146179</v>
      </c>
      <c r="Y29" s="53"/>
      <c r="Z29" s="53"/>
      <c r="AA29" s="53"/>
      <c r="AB29" s="53"/>
      <c r="AC29" s="53"/>
      <c r="AD29" s="53"/>
      <c r="AE29" s="53"/>
      <c r="AF29" s="53"/>
      <c r="AG29" s="53"/>
      <c r="AH29" s="90"/>
      <c r="AI29" s="91"/>
    </row>
    <row r="30" spans="1:35" ht="15.75">
      <c r="A30" s="52"/>
      <c r="B30" s="52"/>
      <c r="C30" s="105">
        <v>5</v>
      </c>
      <c r="D30" s="117" t="s">
        <v>22</v>
      </c>
      <c r="E30" s="115">
        <v>277</v>
      </c>
      <c r="F30" s="116">
        <v>109.14079422382672</v>
      </c>
      <c r="G30" s="115">
        <v>117</v>
      </c>
      <c r="H30" s="116">
        <v>111.04273504273505</v>
      </c>
      <c r="I30" s="115">
        <v>160</v>
      </c>
      <c r="J30" s="116">
        <v>107.75</v>
      </c>
      <c r="K30" s="45"/>
      <c r="L30" s="115">
        <v>117</v>
      </c>
      <c r="M30" s="116">
        <v>111.04273504273505</v>
      </c>
      <c r="N30" s="115">
        <v>117</v>
      </c>
      <c r="O30" s="116">
        <v>111.04273504273505</v>
      </c>
      <c r="P30" s="115">
        <v>0</v>
      </c>
      <c r="Q30" s="116" t="s">
        <v>114</v>
      </c>
      <c r="R30" s="45"/>
      <c r="S30" s="115">
        <v>160</v>
      </c>
      <c r="T30" s="116">
        <v>107.75</v>
      </c>
      <c r="U30" s="115">
        <v>0</v>
      </c>
      <c r="V30" s="116" t="s">
        <v>114</v>
      </c>
      <c r="W30" s="115">
        <v>160</v>
      </c>
      <c r="X30" s="116">
        <v>107.75</v>
      </c>
      <c r="Y30" s="53"/>
      <c r="Z30" s="53"/>
      <c r="AA30" s="53"/>
      <c r="AB30" s="53"/>
      <c r="AC30" s="53"/>
      <c r="AD30" s="53"/>
      <c r="AE30" s="53"/>
      <c r="AF30" s="53"/>
      <c r="AG30" s="53"/>
      <c r="AH30" s="90"/>
      <c r="AI30" s="91"/>
    </row>
    <row r="31" spans="1:35" ht="15.75">
      <c r="A31" s="52"/>
      <c r="B31" s="52"/>
      <c r="C31" s="105">
        <v>9</v>
      </c>
      <c r="D31" s="117" t="s">
        <v>23</v>
      </c>
      <c r="E31" s="115">
        <v>731</v>
      </c>
      <c r="F31" s="116">
        <v>110.95212038303694</v>
      </c>
      <c r="G31" s="115">
        <v>345</v>
      </c>
      <c r="H31" s="116">
        <v>112.09565217391304</v>
      </c>
      <c r="I31" s="115">
        <v>386</v>
      </c>
      <c r="J31" s="116">
        <v>109.93005181347151</v>
      </c>
      <c r="K31" s="45"/>
      <c r="L31" s="115">
        <v>345</v>
      </c>
      <c r="M31" s="116">
        <v>112.09565217391304</v>
      </c>
      <c r="N31" s="115">
        <v>345</v>
      </c>
      <c r="O31" s="116">
        <v>112.09565217391304</v>
      </c>
      <c r="P31" s="115">
        <v>0</v>
      </c>
      <c r="Q31" s="116" t="s">
        <v>114</v>
      </c>
      <c r="R31" s="45"/>
      <c r="S31" s="115">
        <v>386</v>
      </c>
      <c r="T31" s="116">
        <v>109.93005181347151</v>
      </c>
      <c r="U31" s="115">
        <v>0</v>
      </c>
      <c r="V31" s="116" t="s">
        <v>114</v>
      </c>
      <c r="W31" s="115">
        <v>386</v>
      </c>
      <c r="X31" s="116">
        <v>109.93005181347151</v>
      </c>
      <c r="Y31" s="53"/>
      <c r="Z31" s="53"/>
      <c r="AA31" s="53"/>
      <c r="AB31" s="53"/>
      <c r="AC31" s="53"/>
      <c r="AD31" s="53"/>
      <c r="AE31" s="53"/>
      <c r="AF31" s="53"/>
      <c r="AG31" s="53"/>
      <c r="AH31" s="88"/>
      <c r="AI31" s="89"/>
    </row>
    <row r="32" spans="1:35" ht="15.75">
      <c r="A32" s="52"/>
      <c r="B32" s="52"/>
      <c r="C32" s="105">
        <v>24</v>
      </c>
      <c r="D32" s="114" t="s">
        <v>24</v>
      </c>
      <c r="E32" s="115">
        <v>757</v>
      </c>
      <c r="F32" s="116">
        <v>111.02906208718626</v>
      </c>
      <c r="G32" s="115">
        <v>378</v>
      </c>
      <c r="H32" s="116">
        <v>112.98148148148148</v>
      </c>
      <c r="I32" s="115">
        <v>379</v>
      </c>
      <c r="J32" s="116">
        <v>109.08179419525067</v>
      </c>
      <c r="K32" s="45"/>
      <c r="L32" s="115">
        <v>376</v>
      </c>
      <c r="M32" s="116">
        <v>112.98670212765957</v>
      </c>
      <c r="N32" s="115">
        <v>376</v>
      </c>
      <c r="O32" s="116">
        <v>112.98670212765957</v>
      </c>
      <c r="P32" s="115">
        <v>0</v>
      </c>
      <c r="Q32" s="116" t="s">
        <v>114</v>
      </c>
      <c r="R32" s="45"/>
      <c r="S32" s="115">
        <v>381</v>
      </c>
      <c r="T32" s="116">
        <v>109.09711286089239</v>
      </c>
      <c r="U32" s="115">
        <v>2</v>
      </c>
      <c r="V32" s="116">
        <v>112</v>
      </c>
      <c r="W32" s="115">
        <v>379</v>
      </c>
      <c r="X32" s="116">
        <v>109.08179419525067</v>
      </c>
      <c r="Y32" s="53"/>
      <c r="Z32" s="53"/>
      <c r="AA32" s="53"/>
      <c r="AB32" s="53"/>
      <c r="AC32" s="53"/>
      <c r="AD32" s="53"/>
      <c r="AE32" s="53"/>
      <c r="AF32" s="53"/>
      <c r="AG32" s="53"/>
      <c r="AH32" s="88"/>
      <c r="AI32" s="89"/>
    </row>
    <row r="33" spans="1:35" ht="15.75">
      <c r="A33" s="52"/>
      <c r="B33" s="52"/>
      <c r="C33" s="105">
        <v>34</v>
      </c>
      <c r="D33" s="114" t="s">
        <v>25</v>
      </c>
      <c r="E33" s="115">
        <v>278</v>
      </c>
      <c r="F33" s="116">
        <v>111.7158273381295</v>
      </c>
      <c r="G33" s="115">
        <v>131</v>
      </c>
      <c r="H33" s="116">
        <v>113.85496183206106</v>
      </c>
      <c r="I33" s="115">
        <v>147</v>
      </c>
      <c r="J33" s="116">
        <v>109.80952380952381</v>
      </c>
      <c r="K33" s="45"/>
      <c r="L33" s="115">
        <v>130</v>
      </c>
      <c r="M33" s="116">
        <v>113.86923076923077</v>
      </c>
      <c r="N33" s="115">
        <v>130</v>
      </c>
      <c r="O33" s="116">
        <v>113.86923076923077</v>
      </c>
      <c r="P33" s="115">
        <v>0</v>
      </c>
      <c r="Q33" s="116" t="s">
        <v>114</v>
      </c>
      <c r="R33" s="45"/>
      <c r="S33" s="115">
        <v>148</v>
      </c>
      <c r="T33" s="116">
        <v>109.82432432432432</v>
      </c>
      <c r="U33" s="115">
        <v>1</v>
      </c>
      <c r="V33" s="116">
        <v>112</v>
      </c>
      <c r="W33" s="115">
        <v>147</v>
      </c>
      <c r="X33" s="116">
        <v>109.80952380952381</v>
      </c>
      <c r="Y33" s="53"/>
      <c r="Z33" s="53"/>
      <c r="AA33" s="53"/>
      <c r="AB33" s="53"/>
      <c r="AC33" s="53"/>
      <c r="AD33" s="53"/>
      <c r="AE33" s="53"/>
      <c r="AF33" s="53"/>
      <c r="AG33" s="53"/>
      <c r="AH33" s="90"/>
      <c r="AI33" s="91"/>
    </row>
    <row r="34" spans="1:35" ht="15.75">
      <c r="A34" s="52"/>
      <c r="B34" s="52"/>
      <c r="C34" s="105">
        <v>37</v>
      </c>
      <c r="D34" s="114" t="s">
        <v>26</v>
      </c>
      <c r="E34" s="115">
        <v>645</v>
      </c>
      <c r="F34" s="116">
        <v>110.57984496124031</v>
      </c>
      <c r="G34" s="115">
        <v>321</v>
      </c>
      <c r="H34" s="116">
        <v>112.74143302180686</v>
      </c>
      <c r="I34" s="115">
        <v>324</v>
      </c>
      <c r="J34" s="116">
        <v>108.43827160493827</v>
      </c>
      <c r="K34" s="45"/>
      <c r="L34" s="115">
        <v>317</v>
      </c>
      <c r="M34" s="116">
        <v>112.75078864353313</v>
      </c>
      <c r="N34" s="115">
        <v>317</v>
      </c>
      <c r="O34" s="116">
        <v>112.75078864353313</v>
      </c>
      <c r="P34" s="115">
        <v>0</v>
      </c>
      <c r="Q34" s="116" t="s">
        <v>114</v>
      </c>
      <c r="R34" s="45"/>
      <c r="S34" s="115">
        <v>328</v>
      </c>
      <c r="T34" s="116">
        <v>108.48170731707317</v>
      </c>
      <c r="U34" s="115">
        <v>4</v>
      </c>
      <c r="V34" s="116">
        <v>112</v>
      </c>
      <c r="W34" s="115">
        <v>324</v>
      </c>
      <c r="X34" s="116">
        <v>108.43827160493827</v>
      </c>
      <c r="Y34" s="53"/>
      <c r="Z34" s="53"/>
      <c r="AA34" s="53"/>
      <c r="AB34" s="53"/>
      <c r="AC34" s="53"/>
      <c r="AD34" s="53"/>
      <c r="AE34" s="53"/>
      <c r="AF34" s="53"/>
      <c r="AG34" s="53"/>
      <c r="AH34" s="90"/>
      <c r="AI34" s="91"/>
    </row>
    <row r="35" spans="1:35" ht="15.75">
      <c r="A35" s="52"/>
      <c r="B35" s="52"/>
      <c r="C35" s="105">
        <v>40</v>
      </c>
      <c r="D35" s="114" t="s">
        <v>27</v>
      </c>
      <c r="E35" s="115">
        <v>345</v>
      </c>
      <c r="F35" s="116">
        <v>109.79420289855072</v>
      </c>
      <c r="G35" s="115">
        <v>162</v>
      </c>
      <c r="H35" s="116">
        <v>111.46296296296296</v>
      </c>
      <c r="I35" s="115">
        <v>183</v>
      </c>
      <c r="J35" s="116">
        <v>108.31693989071039</v>
      </c>
      <c r="K35" s="45"/>
      <c r="L35" s="115">
        <v>160</v>
      </c>
      <c r="M35" s="116">
        <v>111.45625</v>
      </c>
      <c r="N35" s="115">
        <v>160</v>
      </c>
      <c r="O35" s="116">
        <v>111.45625</v>
      </c>
      <c r="P35" s="115">
        <v>0</v>
      </c>
      <c r="Q35" s="116" t="s">
        <v>114</v>
      </c>
      <c r="R35" s="45"/>
      <c r="S35" s="115">
        <v>185</v>
      </c>
      <c r="T35" s="116">
        <v>108.35675675675675</v>
      </c>
      <c r="U35" s="115">
        <v>2</v>
      </c>
      <c r="V35" s="116">
        <v>112</v>
      </c>
      <c r="W35" s="115">
        <v>183</v>
      </c>
      <c r="X35" s="116">
        <v>108.31693989071039</v>
      </c>
      <c r="Y35" s="53"/>
      <c r="Z35" s="53"/>
      <c r="AA35" s="53"/>
      <c r="AB35" s="53"/>
      <c r="AC35" s="53"/>
      <c r="AD35" s="53"/>
      <c r="AE35" s="53"/>
      <c r="AF35" s="53"/>
      <c r="AG35" s="53"/>
      <c r="AH35" s="90"/>
      <c r="AI35" s="91"/>
    </row>
    <row r="36" spans="1:35" ht="15.75">
      <c r="A36" s="52"/>
      <c r="B36" s="52"/>
      <c r="C36" s="105">
        <v>42</v>
      </c>
      <c r="D36" s="114" t="s">
        <v>28</v>
      </c>
      <c r="E36" s="115">
        <v>179</v>
      </c>
      <c r="F36" s="116">
        <v>112.60335195530726</v>
      </c>
      <c r="G36" s="115">
        <v>78</v>
      </c>
      <c r="H36" s="116">
        <v>114.8974358974359</v>
      </c>
      <c r="I36" s="115">
        <v>101</v>
      </c>
      <c r="J36" s="116">
        <v>110.83168316831683</v>
      </c>
      <c r="K36" s="45"/>
      <c r="L36" s="115">
        <v>77</v>
      </c>
      <c r="M36" s="116">
        <v>114.93506493506493</v>
      </c>
      <c r="N36" s="115">
        <v>77</v>
      </c>
      <c r="O36" s="116">
        <v>114.93506493506493</v>
      </c>
      <c r="P36" s="115">
        <v>0</v>
      </c>
      <c r="Q36" s="116" t="s">
        <v>114</v>
      </c>
      <c r="R36" s="45"/>
      <c r="S36" s="115">
        <v>102</v>
      </c>
      <c r="T36" s="116">
        <v>110.84313725490196</v>
      </c>
      <c r="U36" s="115">
        <v>1</v>
      </c>
      <c r="V36" s="116">
        <v>112</v>
      </c>
      <c r="W36" s="115">
        <v>101</v>
      </c>
      <c r="X36" s="116">
        <v>110.83168316831683</v>
      </c>
      <c r="Y36" s="53"/>
      <c r="Z36" s="53"/>
      <c r="AA36" s="53"/>
      <c r="AB36" s="53"/>
      <c r="AC36" s="53"/>
      <c r="AD36" s="53"/>
      <c r="AE36" s="53"/>
      <c r="AF36" s="53"/>
      <c r="AG36" s="53"/>
      <c r="AH36" s="90"/>
      <c r="AI36" s="91"/>
    </row>
    <row r="37" spans="1:35" ht="15.75">
      <c r="A37" s="52"/>
      <c r="B37" s="52"/>
      <c r="C37" s="105">
        <v>47</v>
      </c>
      <c r="D37" s="114" t="s">
        <v>29</v>
      </c>
      <c r="E37" s="115">
        <v>1094</v>
      </c>
      <c r="F37" s="116">
        <v>110.85557586837294</v>
      </c>
      <c r="G37" s="115">
        <v>526</v>
      </c>
      <c r="H37" s="116">
        <v>112.50570342205323</v>
      </c>
      <c r="I37" s="115">
        <v>568</v>
      </c>
      <c r="J37" s="116">
        <v>109.3274647887324</v>
      </c>
      <c r="K37" s="45"/>
      <c r="L37" s="115">
        <v>525</v>
      </c>
      <c r="M37" s="116">
        <v>112.50666666666666</v>
      </c>
      <c r="N37" s="115">
        <v>524</v>
      </c>
      <c r="O37" s="116">
        <v>112.50763358778626</v>
      </c>
      <c r="P37" s="115">
        <v>1</v>
      </c>
      <c r="Q37" s="116">
        <v>112</v>
      </c>
      <c r="R37" s="45"/>
      <c r="S37" s="115">
        <v>569</v>
      </c>
      <c r="T37" s="116">
        <v>109.33216168717047</v>
      </c>
      <c r="U37" s="115">
        <v>2</v>
      </c>
      <c r="V37" s="116">
        <v>112</v>
      </c>
      <c r="W37" s="115">
        <v>567</v>
      </c>
      <c r="X37" s="116">
        <v>109.32275132275132</v>
      </c>
      <c r="Y37" s="53"/>
      <c r="Z37" s="53"/>
      <c r="AA37" s="53"/>
      <c r="AB37" s="53"/>
      <c r="AC37" s="53"/>
      <c r="AD37" s="53"/>
      <c r="AE37" s="53"/>
      <c r="AF37" s="53"/>
      <c r="AG37" s="53"/>
      <c r="AH37" s="90"/>
      <c r="AI37" s="91"/>
    </row>
    <row r="38" spans="1:35" ht="15.75">
      <c r="A38" s="52"/>
      <c r="B38" s="52"/>
      <c r="C38" s="105">
        <v>49</v>
      </c>
      <c r="D38" s="114" t="s">
        <v>30</v>
      </c>
      <c r="E38" s="115">
        <v>295</v>
      </c>
      <c r="F38" s="116">
        <v>110.39322033898306</v>
      </c>
      <c r="G38" s="115">
        <v>133</v>
      </c>
      <c r="H38" s="116">
        <v>113.21052631578948</v>
      </c>
      <c r="I38" s="115">
        <v>162</v>
      </c>
      <c r="J38" s="116">
        <v>108.08024691358025</v>
      </c>
      <c r="K38" s="45"/>
      <c r="L38" s="115">
        <v>133</v>
      </c>
      <c r="M38" s="116">
        <v>113.21052631578948</v>
      </c>
      <c r="N38" s="115">
        <v>132</v>
      </c>
      <c r="O38" s="116">
        <v>113.21969696969697</v>
      </c>
      <c r="P38" s="115">
        <v>1</v>
      </c>
      <c r="Q38" s="116">
        <v>112</v>
      </c>
      <c r="R38" s="45"/>
      <c r="S38" s="115">
        <v>162</v>
      </c>
      <c r="T38" s="116">
        <v>108.08024691358025</v>
      </c>
      <c r="U38" s="115">
        <v>1</v>
      </c>
      <c r="V38" s="116">
        <v>112</v>
      </c>
      <c r="W38" s="115">
        <v>161</v>
      </c>
      <c r="X38" s="116">
        <v>108.05590062111801</v>
      </c>
      <c r="Y38" s="53"/>
      <c r="Z38" s="53"/>
      <c r="AA38" s="53"/>
      <c r="AB38" s="53"/>
      <c r="AC38" s="53"/>
      <c r="AD38" s="53"/>
      <c r="AE38" s="53"/>
      <c r="AF38" s="53"/>
      <c r="AG38" s="53"/>
      <c r="AH38" s="90"/>
      <c r="AI38" s="91"/>
    </row>
    <row r="39" spans="1:35" s="23" customFormat="1" ht="15.75">
      <c r="A39" s="52"/>
      <c r="B39" s="52"/>
      <c r="C39" s="190"/>
      <c r="D39" s="189" t="s">
        <v>89</v>
      </c>
      <c r="E39" s="178">
        <v>5014</v>
      </c>
      <c r="F39" s="179">
        <v>110.54367770243319</v>
      </c>
      <c r="G39" s="183">
        <v>2235</v>
      </c>
      <c r="H39" s="184">
        <v>112.57136465324385</v>
      </c>
      <c r="I39" s="98">
        <v>2779</v>
      </c>
      <c r="J39" s="113">
        <v>108.91291831594098</v>
      </c>
      <c r="K39" s="35"/>
      <c r="L39" s="178">
        <v>2217</v>
      </c>
      <c r="M39" s="179">
        <v>112.60577356788453</v>
      </c>
      <c r="N39" s="183">
        <v>2213</v>
      </c>
      <c r="O39" s="184">
        <v>112.61003163126976</v>
      </c>
      <c r="P39" s="98">
        <v>4</v>
      </c>
      <c r="Q39" s="113">
        <v>110.25</v>
      </c>
      <c r="R39" s="35"/>
      <c r="S39" s="178">
        <v>2797</v>
      </c>
      <c r="T39" s="179">
        <v>108.90918841616018</v>
      </c>
      <c r="U39" s="183">
        <v>22</v>
      </c>
      <c r="V39" s="184">
        <v>108.68181818181819</v>
      </c>
      <c r="W39" s="98">
        <v>2775</v>
      </c>
      <c r="X39" s="113">
        <v>108.910990990991</v>
      </c>
      <c r="Y39" s="53"/>
      <c r="Z39" s="53"/>
      <c r="AA39" s="53"/>
      <c r="AB39" s="53"/>
      <c r="AC39" s="53"/>
      <c r="AD39" s="53"/>
      <c r="AE39" s="53"/>
      <c r="AF39" s="53"/>
      <c r="AG39" s="53"/>
      <c r="AH39" s="90"/>
      <c r="AI39" s="91"/>
    </row>
    <row r="40" spans="1:35" ht="15.75">
      <c r="A40" s="52"/>
      <c r="B40" s="52"/>
      <c r="C40" s="105">
        <v>2</v>
      </c>
      <c r="D40" s="114" t="s">
        <v>31</v>
      </c>
      <c r="E40" s="115">
        <v>921</v>
      </c>
      <c r="F40" s="116">
        <v>110.19326818675353</v>
      </c>
      <c r="G40" s="115">
        <v>411</v>
      </c>
      <c r="H40" s="116">
        <v>112.55231143552311</v>
      </c>
      <c r="I40" s="115">
        <v>510</v>
      </c>
      <c r="J40" s="116">
        <v>108.2921568627451</v>
      </c>
      <c r="K40" s="45"/>
      <c r="L40" s="115">
        <v>408</v>
      </c>
      <c r="M40" s="116">
        <v>112.55637254901961</v>
      </c>
      <c r="N40" s="115">
        <v>408</v>
      </c>
      <c r="O40" s="116">
        <v>112.55637254901961</v>
      </c>
      <c r="P40" s="115">
        <v>0</v>
      </c>
      <c r="Q40" s="116" t="s">
        <v>114</v>
      </c>
      <c r="R40" s="45"/>
      <c r="S40" s="115">
        <v>513</v>
      </c>
      <c r="T40" s="116">
        <v>108.31384015594541</v>
      </c>
      <c r="U40" s="115">
        <v>3</v>
      </c>
      <c r="V40" s="116">
        <v>112</v>
      </c>
      <c r="W40" s="115">
        <v>510</v>
      </c>
      <c r="X40" s="116">
        <v>108.2921568627451</v>
      </c>
      <c r="Y40" s="53"/>
      <c r="Z40" s="53"/>
      <c r="AA40" s="53"/>
      <c r="AB40" s="53"/>
      <c r="AC40" s="53"/>
      <c r="AD40" s="53"/>
      <c r="AE40" s="53"/>
      <c r="AF40" s="53"/>
      <c r="AG40" s="53"/>
      <c r="AH40" s="90"/>
      <c r="AI40" s="91"/>
    </row>
    <row r="41" spans="1:35" ht="15.75">
      <c r="A41" s="52"/>
      <c r="B41" s="52"/>
      <c r="C41" s="105">
        <v>13</v>
      </c>
      <c r="D41" s="114" t="s">
        <v>32</v>
      </c>
      <c r="E41" s="115">
        <v>1074</v>
      </c>
      <c r="F41" s="116">
        <v>110.38733705772812</v>
      </c>
      <c r="G41" s="115">
        <v>489</v>
      </c>
      <c r="H41" s="116">
        <v>112.47648261758691</v>
      </c>
      <c r="I41" s="115">
        <v>585</v>
      </c>
      <c r="J41" s="116">
        <v>108.64102564102564</v>
      </c>
      <c r="K41" s="45"/>
      <c r="L41" s="115">
        <v>485</v>
      </c>
      <c r="M41" s="116">
        <v>112.4659793814433</v>
      </c>
      <c r="N41" s="115">
        <v>484</v>
      </c>
      <c r="O41" s="116">
        <v>112.48140495867769</v>
      </c>
      <c r="P41" s="115">
        <v>1</v>
      </c>
      <c r="Q41" s="116">
        <v>105</v>
      </c>
      <c r="R41" s="45"/>
      <c r="S41" s="115">
        <v>589</v>
      </c>
      <c r="T41" s="116">
        <v>108.67572156196944</v>
      </c>
      <c r="U41" s="115">
        <v>5</v>
      </c>
      <c r="V41" s="116">
        <v>112</v>
      </c>
      <c r="W41" s="115">
        <v>584</v>
      </c>
      <c r="X41" s="116">
        <v>108.64726027397261</v>
      </c>
      <c r="Y41" s="53"/>
      <c r="Z41" s="53"/>
      <c r="AA41" s="53"/>
      <c r="AB41" s="53"/>
      <c r="AC41" s="53"/>
      <c r="AD41" s="53"/>
      <c r="AE41" s="53"/>
      <c r="AF41" s="53"/>
      <c r="AG41" s="53"/>
      <c r="AH41" s="90"/>
      <c r="AI41" s="91"/>
    </row>
    <row r="42" spans="1:35" ht="15.75">
      <c r="A42" s="52"/>
      <c r="B42" s="52"/>
      <c r="C42" s="105">
        <v>16</v>
      </c>
      <c r="D42" s="114" t="s">
        <v>33</v>
      </c>
      <c r="E42" s="115">
        <v>500</v>
      </c>
      <c r="F42" s="115">
        <v>110.56399999999999</v>
      </c>
      <c r="G42" s="115">
        <v>228</v>
      </c>
      <c r="H42" s="116">
        <v>112.33771929824562</v>
      </c>
      <c r="I42" s="115">
        <v>272</v>
      </c>
      <c r="J42" s="116">
        <v>109.07720588235294</v>
      </c>
      <c r="K42" s="45"/>
      <c r="L42" s="115">
        <v>226</v>
      </c>
      <c r="M42" s="115">
        <v>112.35398230088495</v>
      </c>
      <c r="N42" s="115">
        <v>226</v>
      </c>
      <c r="O42" s="116">
        <v>112.35398230088495</v>
      </c>
      <c r="P42" s="115">
        <v>0</v>
      </c>
      <c r="Q42" s="116" t="s">
        <v>114</v>
      </c>
      <c r="R42" s="45"/>
      <c r="S42" s="115">
        <v>274</v>
      </c>
      <c r="T42" s="115">
        <v>109.08759124087591</v>
      </c>
      <c r="U42" s="115">
        <v>2</v>
      </c>
      <c r="V42" s="116">
        <v>110.5</v>
      </c>
      <c r="W42" s="115">
        <v>272</v>
      </c>
      <c r="X42" s="116">
        <v>109.07720588235294</v>
      </c>
      <c r="Y42" s="53"/>
      <c r="Z42" s="53"/>
      <c r="AA42" s="53"/>
      <c r="AB42" s="53"/>
      <c r="AC42" s="53"/>
      <c r="AD42" s="53"/>
      <c r="AE42" s="53"/>
      <c r="AF42" s="53"/>
      <c r="AG42" s="53"/>
      <c r="AH42" s="88"/>
      <c r="AI42" s="89"/>
    </row>
    <row r="43" spans="1:35" ht="15.75">
      <c r="A43" s="52"/>
      <c r="B43" s="52"/>
      <c r="C43" s="105">
        <v>19</v>
      </c>
      <c r="D43" s="114" t="s">
        <v>34</v>
      </c>
      <c r="E43" s="115">
        <v>659</v>
      </c>
      <c r="F43" s="116">
        <v>110.9742033383915</v>
      </c>
      <c r="G43" s="115">
        <v>296</v>
      </c>
      <c r="H43" s="116">
        <v>112.06756756756756</v>
      </c>
      <c r="I43" s="115">
        <v>363</v>
      </c>
      <c r="J43" s="116">
        <v>110.08264462809917</v>
      </c>
      <c r="K43" s="45"/>
      <c r="L43" s="115">
        <v>293</v>
      </c>
      <c r="M43" s="116">
        <v>112.06825938566553</v>
      </c>
      <c r="N43" s="115">
        <v>292</v>
      </c>
      <c r="O43" s="116">
        <v>112.06849315068493</v>
      </c>
      <c r="P43" s="115">
        <v>1</v>
      </c>
      <c r="Q43" s="116">
        <v>112</v>
      </c>
      <c r="R43" s="45"/>
      <c r="S43" s="115">
        <v>366</v>
      </c>
      <c r="T43" s="116">
        <v>110.09836065573771</v>
      </c>
      <c r="U43" s="115">
        <v>4</v>
      </c>
      <c r="V43" s="116">
        <v>112</v>
      </c>
      <c r="W43" s="115">
        <v>362</v>
      </c>
      <c r="X43" s="116">
        <v>110.07734806629834</v>
      </c>
      <c r="Y43" s="53"/>
      <c r="Z43" s="53"/>
      <c r="AA43" s="53"/>
      <c r="AB43" s="53"/>
      <c r="AC43" s="53"/>
      <c r="AD43" s="53"/>
      <c r="AE43" s="53"/>
      <c r="AF43" s="53"/>
      <c r="AG43" s="53"/>
      <c r="AH43" s="90"/>
      <c r="AI43" s="91"/>
    </row>
    <row r="44" spans="1:35" ht="15.75">
      <c r="A44" s="52"/>
      <c r="B44" s="52"/>
      <c r="C44" s="105">
        <v>45</v>
      </c>
      <c r="D44" s="114" t="s">
        <v>35</v>
      </c>
      <c r="E44" s="115">
        <v>1860</v>
      </c>
      <c r="F44" s="116">
        <v>110.6494623655914</v>
      </c>
      <c r="G44" s="115">
        <v>811</v>
      </c>
      <c r="H44" s="116">
        <v>112.88779284833539</v>
      </c>
      <c r="I44" s="115">
        <v>1049</v>
      </c>
      <c r="J44" s="116">
        <v>108.91897044804576</v>
      </c>
      <c r="K44" s="45"/>
      <c r="L44" s="115">
        <v>805</v>
      </c>
      <c r="M44" s="116">
        <v>112.98136645962732</v>
      </c>
      <c r="N44" s="115">
        <v>803</v>
      </c>
      <c r="O44" s="116">
        <v>112.98381070983811</v>
      </c>
      <c r="P44" s="115">
        <v>2</v>
      </c>
      <c r="Q44" s="116">
        <v>112</v>
      </c>
      <c r="R44" s="45"/>
      <c r="S44" s="115">
        <v>1055</v>
      </c>
      <c r="T44" s="116">
        <v>108.87014218009479</v>
      </c>
      <c r="U44" s="115">
        <v>8</v>
      </c>
      <c r="V44" s="116">
        <v>103.25</v>
      </c>
      <c r="W44" s="115">
        <v>1047</v>
      </c>
      <c r="X44" s="116">
        <v>108.91308500477555</v>
      </c>
      <c r="Y44" s="53"/>
      <c r="Z44" s="53"/>
      <c r="AA44" s="53"/>
      <c r="AB44" s="53"/>
      <c r="AC44" s="53"/>
      <c r="AD44" s="53"/>
      <c r="AE44" s="53"/>
      <c r="AF44" s="53"/>
      <c r="AG44" s="53"/>
      <c r="AH44" s="90"/>
      <c r="AI44" s="91"/>
    </row>
    <row r="45" spans="1:35" s="23" customFormat="1" ht="15.75">
      <c r="A45" s="52"/>
      <c r="B45" s="52"/>
      <c r="C45" s="190"/>
      <c r="D45" s="189" t="s">
        <v>51</v>
      </c>
      <c r="E45" s="178">
        <v>20348</v>
      </c>
      <c r="F45" s="179">
        <v>111.03243562020837</v>
      </c>
      <c r="G45" s="183">
        <v>9363</v>
      </c>
      <c r="H45" s="184">
        <v>112.87845775926519</v>
      </c>
      <c r="I45" s="98">
        <v>10985</v>
      </c>
      <c r="J45" s="113">
        <v>109.45898953117889</v>
      </c>
      <c r="K45" s="35"/>
      <c r="L45" s="178">
        <v>9231</v>
      </c>
      <c r="M45" s="179">
        <v>112.92481854620301</v>
      </c>
      <c r="N45" s="183">
        <v>9220</v>
      </c>
      <c r="O45" s="184">
        <v>112.92603036876356</v>
      </c>
      <c r="P45" s="98">
        <v>11</v>
      </c>
      <c r="Q45" s="113">
        <v>111.90909090909091</v>
      </c>
      <c r="R45" s="35"/>
      <c r="S45" s="178">
        <v>11117</v>
      </c>
      <c r="T45" s="179">
        <v>109.46109561932175</v>
      </c>
      <c r="U45" s="183">
        <v>143</v>
      </c>
      <c r="V45" s="184">
        <v>109.81118881118881</v>
      </c>
      <c r="W45" s="98">
        <v>10974</v>
      </c>
      <c r="X45" s="113">
        <v>109.45653362493165</v>
      </c>
      <c r="Y45" s="53"/>
      <c r="Z45" s="53"/>
      <c r="AA45" s="53"/>
      <c r="AB45" s="53"/>
      <c r="AC45" s="53"/>
      <c r="AD45" s="53"/>
      <c r="AE45" s="53"/>
      <c r="AF45" s="53"/>
      <c r="AG45" s="53"/>
      <c r="AH45" s="90"/>
      <c r="AI45" s="91"/>
    </row>
    <row r="46" spans="1:35" ht="15.75">
      <c r="A46" s="52"/>
      <c r="B46" s="52"/>
      <c r="C46" s="105">
        <v>8</v>
      </c>
      <c r="D46" s="114" t="s">
        <v>36</v>
      </c>
      <c r="E46" s="115">
        <v>14982</v>
      </c>
      <c r="F46" s="116">
        <v>111.16453077025764</v>
      </c>
      <c r="G46" s="115">
        <v>7027</v>
      </c>
      <c r="H46" s="116">
        <v>112.94990749964423</v>
      </c>
      <c r="I46" s="115">
        <v>7955</v>
      </c>
      <c r="J46" s="116">
        <v>109.58742928975487</v>
      </c>
      <c r="K46" s="45"/>
      <c r="L46" s="115">
        <v>6928</v>
      </c>
      <c r="M46" s="116">
        <v>112.98830831408776</v>
      </c>
      <c r="N46" s="115">
        <v>6919</v>
      </c>
      <c r="O46" s="116">
        <v>112.9897384015031</v>
      </c>
      <c r="P46" s="115">
        <v>9</v>
      </c>
      <c r="Q46" s="116">
        <v>111.88888888888889</v>
      </c>
      <c r="R46" s="45"/>
      <c r="S46" s="115">
        <v>8054</v>
      </c>
      <c r="T46" s="116">
        <v>109.59572883039483</v>
      </c>
      <c r="U46" s="115">
        <v>108</v>
      </c>
      <c r="V46" s="116">
        <v>110.39814814814815</v>
      </c>
      <c r="W46" s="115">
        <v>7946</v>
      </c>
      <c r="X46" s="116">
        <v>109.58482255222754</v>
      </c>
      <c r="Y46" s="53"/>
      <c r="Z46" s="53"/>
      <c r="AA46" s="53"/>
      <c r="AB46" s="53"/>
      <c r="AC46" s="53"/>
      <c r="AD46" s="53"/>
      <c r="AE46" s="53"/>
      <c r="AF46" s="53"/>
      <c r="AG46" s="53"/>
      <c r="AH46" s="90"/>
      <c r="AI46" s="91"/>
    </row>
    <row r="47" spans="1:35" ht="15.75">
      <c r="A47" s="52"/>
      <c r="B47" s="52"/>
      <c r="C47" s="105">
        <v>17</v>
      </c>
      <c r="D47" s="114" t="s">
        <v>72</v>
      </c>
      <c r="E47" s="115">
        <v>2195</v>
      </c>
      <c r="F47" s="116">
        <v>110.68974943052392</v>
      </c>
      <c r="G47" s="115">
        <v>950</v>
      </c>
      <c r="H47" s="116">
        <v>112.97473684210526</v>
      </c>
      <c r="I47" s="115">
        <v>1245</v>
      </c>
      <c r="J47" s="116">
        <v>108.94618473895582</v>
      </c>
      <c r="K47" s="45"/>
      <c r="L47" s="115">
        <v>936</v>
      </c>
      <c r="M47" s="116">
        <v>112.98931623931624</v>
      </c>
      <c r="N47" s="115">
        <v>936</v>
      </c>
      <c r="O47" s="116">
        <v>112.98931623931624</v>
      </c>
      <c r="P47" s="115">
        <v>0</v>
      </c>
      <c r="Q47" s="116" t="s">
        <v>114</v>
      </c>
      <c r="R47" s="45"/>
      <c r="S47" s="115">
        <v>1259</v>
      </c>
      <c r="T47" s="116">
        <v>108.9801429706116</v>
      </c>
      <c r="U47" s="115">
        <v>14</v>
      </c>
      <c r="V47" s="116">
        <v>112</v>
      </c>
      <c r="W47" s="115">
        <v>1245</v>
      </c>
      <c r="X47" s="116">
        <v>108.94618473895582</v>
      </c>
      <c r="Y47" s="53"/>
      <c r="Z47" s="53"/>
      <c r="AA47" s="53"/>
      <c r="AB47" s="53"/>
      <c r="AC47" s="53"/>
      <c r="AD47" s="53"/>
      <c r="AE47" s="53"/>
      <c r="AF47" s="53"/>
      <c r="AG47" s="53"/>
      <c r="AH47" s="90"/>
      <c r="AI47" s="91"/>
    </row>
    <row r="48" spans="1:35" ht="15.75">
      <c r="A48" s="52"/>
      <c r="B48" s="52"/>
      <c r="C48" s="105">
        <v>25</v>
      </c>
      <c r="D48" s="114" t="s">
        <v>73</v>
      </c>
      <c r="E48" s="115">
        <v>1197</v>
      </c>
      <c r="F48" s="116">
        <v>110.35839598997494</v>
      </c>
      <c r="G48" s="115">
        <v>483</v>
      </c>
      <c r="H48" s="116">
        <v>111.9751552795031</v>
      </c>
      <c r="I48" s="115">
        <v>714</v>
      </c>
      <c r="J48" s="116">
        <v>109.26470588235294</v>
      </c>
      <c r="K48" s="45"/>
      <c r="L48" s="115">
        <v>474</v>
      </c>
      <c r="M48" s="116">
        <v>112.27004219409282</v>
      </c>
      <c r="N48" s="115">
        <v>473</v>
      </c>
      <c r="O48" s="116">
        <v>112.27061310782241</v>
      </c>
      <c r="P48" s="115">
        <v>1</v>
      </c>
      <c r="Q48" s="116">
        <v>112</v>
      </c>
      <c r="R48" s="45"/>
      <c r="S48" s="115">
        <v>723</v>
      </c>
      <c r="T48" s="116">
        <v>109.10511756569848</v>
      </c>
      <c r="U48" s="115">
        <v>10</v>
      </c>
      <c r="V48" s="116">
        <v>98</v>
      </c>
      <c r="W48" s="115">
        <v>713</v>
      </c>
      <c r="X48" s="116">
        <v>109.26086956521739</v>
      </c>
      <c r="Y48" s="53"/>
      <c r="Z48" s="53"/>
      <c r="AA48" s="53"/>
      <c r="AB48" s="53"/>
      <c r="AC48" s="53"/>
      <c r="AD48" s="53"/>
      <c r="AE48" s="53"/>
      <c r="AF48" s="53"/>
      <c r="AG48" s="53"/>
      <c r="AH48" s="88"/>
      <c r="AI48" s="89"/>
    </row>
    <row r="49" spans="1:35" ht="15.75">
      <c r="A49" s="52"/>
      <c r="B49" s="52"/>
      <c r="C49" s="105">
        <v>43</v>
      </c>
      <c r="D49" s="114" t="s">
        <v>37</v>
      </c>
      <c r="E49" s="115">
        <v>1974</v>
      </c>
      <c r="F49" s="116">
        <v>110.81965552178318</v>
      </c>
      <c r="G49" s="115">
        <v>903</v>
      </c>
      <c r="H49" s="116">
        <v>112.70431893687707</v>
      </c>
      <c r="I49" s="115">
        <v>1071</v>
      </c>
      <c r="J49" s="116">
        <v>109.23062558356676</v>
      </c>
      <c r="K49" s="45"/>
      <c r="L49" s="115">
        <v>893</v>
      </c>
      <c r="M49" s="116">
        <v>112.71220604703248</v>
      </c>
      <c r="N49" s="115">
        <v>892</v>
      </c>
      <c r="O49" s="116">
        <v>112.71300448430493</v>
      </c>
      <c r="P49" s="115">
        <v>1</v>
      </c>
      <c r="Q49" s="116">
        <v>112</v>
      </c>
      <c r="R49" s="45"/>
      <c r="S49" s="115">
        <v>1081</v>
      </c>
      <c r="T49" s="116">
        <v>109.25624421831637</v>
      </c>
      <c r="U49" s="115">
        <v>11</v>
      </c>
      <c r="V49" s="116">
        <v>112</v>
      </c>
      <c r="W49" s="115">
        <v>1070</v>
      </c>
      <c r="X49" s="116">
        <v>109.22803738317756</v>
      </c>
      <c r="Y49" s="53"/>
      <c r="Z49" s="53"/>
      <c r="AA49" s="53"/>
      <c r="AB49" s="53"/>
      <c r="AC49" s="53"/>
      <c r="AD49" s="53"/>
      <c r="AE49" s="53"/>
      <c r="AF49" s="53"/>
      <c r="AG49" s="53"/>
      <c r="AH49" s="90"/>
      <c r="AI49" s="91"/>
    </row>
    <row r="50" spans="1:35" s="23" customFormat="1" ht="15.75">
      <c r="A50" s="52"/>
      <c r="B50" s="52"/>
      <c r="C50" s="190"/>
      <c r="D50" s="189" t="s">
        <v>53</v>
      </c>
      <c r="E50" s="178">
        <v>2357</v>
      </c>
      <c r="F50" s="179">
        <v>110.17310140008486</v>
      </c>
      <c r="G50" s="183">
        <v>1145</v>
      </c>
      <c r="H50" s="184">
        <v>112.37379912663755</v>
      </c>
      <c r="I50" s="98">
        <v>1212</v>
      </c>
      <c r="J50" s="113">
        <v>108.0940594059406</v>
      </c>
      <c r="K50" s="35"/>
      <c r="L50" s="178">
        <v>1136</v>
      </c>
      <c r="M50" s="179">
        <v>112.32130281690141</v>
      </c>
      <c r="N50" s="183">
        <v>1133</v>
      </c>
      <c r="O50" s="184">
        <v>112.38393645189761</v>
      </c>
      <c r="P50" s="98">
        <v>3</v>
      </c>
      <c r="Q50" s="113">
        <v>88.666666666666671</v>
      </c>
      <c r="R50" s="35"/>
      <c r="S50" s="178">
        <v>1221</v>
      </c>
      <c r="T50" s="179">
        <v>108.17444717444718</v>
      </c>
      <c r="U50" s="183">
        <v>12</v>
      </c>
      <c r="V50" s="184">
        <v>111.41666666666667</v>
      </c>
      <c r="W50" s="98">
        <v>1209</v>
      </c>
      <c r="X50" s="113">
        <v>108.14226633581472</v>
      </c>
      <c r="Y50" s="53"/>
      <c r="Z50" s="53"/>
      <c r="AA50" s="53"/>
      <c r="AB50" s="53"/>
      <c r="AC50" s="53"/>
      <c r="AD50" s="53"/>
      <c r="AE50" s="53"/>
      <c r="AF50" s="53"/>
      <c r="AG50" s="53"/>
      <c r="AH50" s="90"/>
      <c r="AI50" s="91"/>
    </row>
    <row r="51" spans="1:35" ht="15.75">
      <c r="A51" s="52"/>
      <c r="B51" s="52"/>
      <c r="C51" s="105">
        <v>6</v>
      </c>
      <c r="D51" s="114" t="s">
        <v>38</v>
      </c>
      <c r="E51" s="115">
        <v>1547</v>
      </c>
      <c r="F51" s="116">
        <v>110.33807369101487</v>
      </c>
      <c r="G51" s="115">
        <v>757</v>
      </c>
      <c r="H51" s="116">
        <v>112.63804491413474</v>
      </c>
      <c r="I51" s="115">
        <v>790</v>
      </c>
      <c r="J51" s="116">
        <v>108.13417721518988</v>
      </c>
      <c r="K51" s="45"/>
      <c r="L51" s="115">
        <v>755</v>
      </c>
      <c r="M51" s="116">
        <v>112.54701986754966</v>
      </c>
      <c r="N51" s="115">
        <v>752</v>
      </c>
      <c r="O51" s="116">
        <v>112.64228723404256</v>
      </c>
      <c r="P51" s="115">
        <v>3</v>
      </c>
      <c r="Q51" s="116">
        <v>88.666666666666671</v>
      </c>
      <c r="R51" s="45"/>
      <c r="S51" s="115">
        <v>792</v>
      </c>
      <c r="T51" s="116">
        <v>108.23232323232324</v>
      </c>
      <c r="U51" s="115">
        <v>5</v>
      </c>
      <c r="V51" s="116">
        <v>112</v>
      </c>
      <c r="W51" s="115">
        <v>787</v>
      </c>
      <c r="X51" s="116">
        <v>108.20838627700127</v>
      </c>
      <c r="Y51" s="53"/>
      <c r="Z51" s="53"/>
      <c r="AA51" s="53"/>
      <c r="AB51" s="53"/>
      <c r="AC51" s="53"/>
      <c r="AD51" s="53"/>
      <c r="AE51" s="53"/>
      <c r="AF51" s="53"/>
      <c r="AG51" s="53"/>
      <c r="AH51" s="90"/>
      <c r="AI51" s="91"/>
    </row>
    <row r="52" spans="1:35" ht="15.75">
      <c r="A52" s="52"/>
      <c r="B52" s="52"/>
      <c r="C52" s="105">
        <v>10</v>
      </c>
      <c r="D52" s="114" t="s">
        <v>39</v>
      </c>
      <c r="E52" s="115">
        <v>810</v>
      </c>
      <c r="F52" s="116">
        <v>109.85802469135803</v>
      </c>
      <c r="G52" s="115">
        <v>388</v>
      </c>
      <c r="H52" s="116">
        <v>111.85824742268041</v>
      </c>
      <c r="I52" s="115">
        <v>422</v>
      </c>
      <c r="J52" s="116">
        <v>108.01895734597156</v>
      </c>
      <c r="K52" s="45"/>
      <c r="L52" s="115">
        <v>381</v>
      </c>
      <c r="M52" s="116">
        <v>111.8740157480315</v>
      </c>
      <c r="N52" s="115">
        <v>381</v>
      </c>
      <c r="O52" s="116">
        <v>111.8740157480315</v>
      </c>
      <c r="P52" s="115">
        <v>0</v>
      </c>
      <c r="Q52" s="116" t="s">
        <v>114</v>
      </c>
      <c r="R52" s="45"/>
      <c r="S52" s="115">
        <v>429</v>
      </c>
      <c r="T52" s="116">
        <v>108.06759906759906</v>
      </c>
      <c r="U52" s="115">
        <v>7</v>
      </c>
      <c r="V52" s="116">
        <v>111</v>
      </c>
      <c r="W52" s="115">
        <v>422</v>
      </c>
      <c r="X52" s="116">
        <v>108.01895734597156</v>
      </c>
      <c r="Y52" s="53"/>
      <c r="Z52" s="53"/>
      <c r="AA52" s="53"/>
      <c r="AB52" s="53"/>
      <c r="AC52" s="53"/>
      <c r="AD52" s="53"/>
      <c r="AE52" s="53"/>
      <c r="AF52" s="53"/>
      <c r="AG52" s="53"/>
      <c r="AH52" s="90"/>
      <c r="AI52" s="91"/>
    </row>
    <row r="53" spans="1:35" s="23" customFormat="1" ht="15.75">
      <c r="A53" s="52"/>
      <c r="B53" s="52"/>
      <c r="C53" s="190"/>
      <c r="D53" s="189" t="s">
        <v>54</v>
      </c>
      <c r="E53" s="178">
        <v>4934</v>
      </c>
      <c r="F53" s="179">
        <v>110.39825699229834</v>
      </c>
      <c r="G53" s="183">
        <v>2429</v>
      </c>
      <c r="H53" s="184">
        <v>112.61218608480857</v>
      </c>
      <c r="I53" s="98">
        <v>2505</v>
      </c>
      <c r="J53" s="113">
        <v>108.25149700598803</v>
      </c>
      <c r="K53" s="35"/>
      <c r="L53" s="178">
        <v>2420</v>
      </c>
      <c r="M53" s="179">
        <v>112.56239669421488</v>
      </c>
      <c r="N53" s="183">
        <v>2415</v>
      </c>
      <c r="O53" s="184">
        <v>112.61863354037267</v>
      </c>
      <c r="P53" s="98">
        <v>5</v>
      </c>
      <c r="Q53" s="113">
        <v>85.4</v>
      </c>
      <c r="R53" s="35"/>
      <c r="S53" s="178">
        <v>2514</v>
      </c>
      <c r="T53" s="179">
        <v>108.31503579952268</v>
      </c>
      <c r="U53" s="183">
        <v>14</v>
      </c>
      <c r="V53" s="184">
        <v>111.5</v>
      </c>
      <c r="W53" s="98">
        <v>2500</v>
      </c>
      <c r="X53" s="113">
        <v>108.2972</v>
      </c>
      <c r="Y53" s="53"/>
      <c r="Z53" s="53"/>
      <c r="AA53" s="53"/>
      <c r="AB53" s="53"/>
      <c r="AC53" s="53"/>
      <c r="AD53" s="53"/>
      <c r="AE53" s="53"/>
      <c r="AF53" s="53"/>
      <c r="AG53" s="53"/>
      <c r="AH53" s="88"/>
      <c r="AI53" s="89"/>
    </row>
    <row r="54" spans="1:35" ht="15.75">
      <c r="A54" s="52"/>
      <c r="B54" s="52"/>
      <c r="C54" s="105">
        <v>15</v>
      </c>
      <c r="D54" s="114" t="s">
        <v>76</v>
      </c>
      <c r="E54" s="115">
        <v>2201</v>
      </c>
      <c r="F54" s="116">
        <v>110.12948659700136</v>
      </c>
      <c r="G54" s="115">
        <v>1096</v>
      </c>
      <c r="H54" s="116">
        <v>112.63321167883211</v>
      </c>
      <c r="I54" s="115">
        <v>1105</v>
      </c>
      <c r="J54" s="116">
        <v>107.64615384615385</v>
      </c>
      <c r="K54" s="45"/>
      <c r="L54" s="115">
        <v>1093</v>
      </c>
      <c r="M54" s="116">
        <v>112.51326623970722</v>
      </c>
      <c r="N54" s="115">
        <v>1090</v>
      </c>
      <c r="O54" s="116">
        <v>112.63669724770642</v>
      </c>
      <c r="P54" s="115">
        <v>3</v>
      </c>
      <c r="Q54" s="116">
        <v>67.666666666666671</v>
      </c>
      <c r="R54" s="45"/>
      <c r="S54" s="115">
        <v>1108</v>
      </c>
      <c r="T54" s="116">
        <v>107.77797833935018</v>
      </c>
      <c r="U54" s="115">
        <v>6</v>
      </c>
      <c r="V54" s="116">
        <v>112</v>
      </c>
      <c r="W54" s="115">
        <v>1102</v>
      </c>
      <c r="X54" s="116">
        <v>107.75499092558984</v>
      </c>
      <c r="Y54" s="53"/>
      <c r="Z54" s="53"/>
      <c r="AA54" s="53"/>
      <c r="AB54" s="53"/>
      <c r="AC54" s="53"/>
      <c r="AD54" s="53"/>
      <c r="AE54" s="53"/>
      <c r="AF54" s="53"/>
      <c r="AG54" s="53"/>
      <c r="AH54" s="90"/>
      <c r="AI54" s="91"/>
    </row>
    <row r="55" spans="1:35" ht="15.75">
      <c r="A55" s="52"/>
      <c r="B55" s="52"/>
      <c r="C55" s="105">
        <v>27</v>
      </c>
      <c r="D55" s="114" t="s">
        <v>40</v>
      </c>
      <c r="E55" s="115">
        <v>573</v>
      </c>
      <c r="F55" s="116">
        <v>110.48865619546248</v>
      </c>
      <c r="G55" s="115">
        <v>276</v>
      </c>
      <c r="H55" s="116">
        <v>111.68478260869566</v>
      </c>
      <c r="I55" s="115">
        <v>297</v>
      </c>
      <c r="J55" s="116">
        <v>109.37710437710437</v>
      </c>
      <c r="K55" s="45"/>
      <c r="L55" s="115">
        <v>275</v>
      </c>
      <c r="M55" s="116">
        <v>111.68363636363637</v>
      </c>
      <c r="N55" s="115">
        <v>275</v>
      </c>
      <c r="O55" s="116">
        <v>111.68363636363637</v>
      </c>
      <c r="P55" s="115">
        <v>0</v>
      </c>
      <c r="Q55" s="116" t="s">
        <v>114</v>
      </c>
      <c r="R55" s="45"/>
      <c r="S55" s="115">
        <v>298</v>
      </c>
      <c r="T55" s="116">
        <v>109.38590604026845</v>
      </c>
      <c r="U55" s="115">
        <v>1</v>
      </c>
      <c r="V55" s="116">
        <v>112</v>
      </c>
      <c r="W55" s="115">
        <v>297</v>
      </c>
      <c r="X55" s="116">
        <v>109.37710437710437</v>
      </c>
      <c r="Y55" s="53"/>
      <c r="Z55" s="53"/>
      <c r="AA55" s="53"/>
      <c r="AB55" s="53"/>
      <c r="AC55" s="53"/>
      <c r="AD55" s="53"/>
      <c r="AE55" s="53"/>
      <c r="AF55" s="53"/>
      <c r="AG55" s="53"/>
      <c r="AH55" s="90"/>
      <c r="AI55" s="91"/>
    </row>
    <row r="56" spans="1:35" ht="15.75">
      <c r="A56" s="52"/>
      <c r="B56" s="52"/>
      <c r="C56" s="105">
        <v>32</v>
      </c>
      <c r="D56" s="114" t="s">
        <v>77</v>
      </c>
      <c r="E56" s="115">
        <v>435</v>
      </c>
      <c r="F56" s="116">
        <v>109.96551724137932</v>
      </c>
      <c r="G56" s="115">
        <v>202</v>
      </c>
      <c r="H56" s="116">
        <v>113.31188118811882</v>
      </c>
      <c r="I56" s="115">
        <v>233</v>
      </c>
      <c r="J56" s="116">
        <v>107.06437768240343</v>
      </c>
      <c r="K56" s="45"/>
      <c r="L56" s="115">
        <v>203</v>
      </c>
      <c r="M56" s="116">
        <v>113.30541871921183</v>
      </c>
      <c r="N56" s="115">
        <v>201</v>
      </c>
      <c r="O56" s="116">
        <v>113.31840796019901</v>
      </c>
      <c r="P56" s="115">
        <v>2</v>
      </c>
      <c r="Q56" s="116">
        <v>112</v>
      </c>
      <c r="R56" s="45"/>
      <c r="S56" s="115">
        <v>232</v>
      </c>
      <c r="T56" s="116">
        <v>107.04310344827586</v>
      </c>
      <c r="U56" s="115">
        <v>1</v>
      </c>
      <c r="V56" s="116">
        <v>112</v>
      </c>
      <c r="W56" s="115">
        <v>231</v>
      </c>
      <c r="X56" s="116">
        <v>107.02164502164503</v>
      </c>
      <c r="Y56" s="53"/>
      <c r="Z56" s="53"/>
      <c r="AA56" s="53"/>
      <c r="AB56" s="53"/>
      <c r="AC56" s="53"/>
      <c r="AD56" s="53"/>
      <c r="AE56" s="53"/>
      <c r="AF56" s="53"/>
      <c r="AG56" s="53"/>
      <c r="AH56" s="88"/>
      <c r="AI56" s="89"/>
    </row>
    <row r="57" spans="1:35" ht="15.75">
      <c r="A57" s="52"/>
      <c r="B57" s="52"/>
      <c r="C57" s="105">
        <v>36</v>
      </c>
      <c r="D57" s="114" t="s">
        <v>41</v>
      </c>
      <c r="E57" s="115">
        <v>1725</v>
      </c>
      <c r="F57" s="116">
        <v>110.82028985507246</v>
      </c>
      <c r="G57" s="115">
        <v>855</v>
      </c>
      <c r="H57" s="116">
        <v>112.71929824561404</v>
      </c>
      <c r="I57" s="115">
        <v>870</v>
      </c>
      <c r="J57" s="116">
        <v>108.95402298850574</v>
      </c>
      <c r="K57" s="45"/>
      <c r="L57" s="115">
        <v>849</v>
      </c>
      <c r="M57" s="116">
        <v>112.73262661955242</v>
      </c>
      <c r="N57" s="115">
        <v>849</v>
      </c>
      <c r="O57" s="116">
        <v>112.73262661955242</v>
      </c>
      <c r="P57" s="115">
        <v>0</v>
      </c>
      <c r="Q57" s="116" t="s">
        <v>114</v>
      </c>
      <c r="R57" s="45"/>
      <c r="S57" s="115">
        <v>876</v>
      </c>
      <c r="T57" s="116">
        <v>108.96689497716895</v>
      </c>
      <c r="U57" s="115">
        <v>6</v>
      </c>
      <c r="V57" s="116">
        <v>110.83333333333333</v>
      </c>
      <c r="W57" s="115">
        <v>870</v>
      </c>
      <c r="X57" s="116">
        <v>108.95402298850574</v>
      </c>
      <c r="Y57" s="53"/>
      <c r="Z57" s="53"/>
      <c r="AA57" s="53"/>
      <c r="AB57" s="53"/>
      <c r="AC57" s="53"/>
      <c r="AD57" s="53"/>
      <c r="AE57" s="53"/>
      <c r="AF57" s="53"/>
      <c r="AG57" s="53"/>
      <c r="AH57" s="90"/>
      <c r="AI57" s="91"/>
    </row>
    <row r="58" spans="1:35" s="23" customFormat="1" ht="15.75">
      <c r="A58" s="52"/>
      <c r="B58" s="52"/>
      <c r="C58" s="190">
        <v>28</v>
      </c>
      <c r="D58" s="189" t="s">
        <v>90</v>
      </c>
      <c r="E58" s="178">
        <v>18316</v>
      </c>
      <c r="F58" s="179">
        <v>110.60384363398121</v>
      </c>
      <c r="G58" s="183">
        <v>8999</v>
      </c>
      <c r="H58" s="184">
        <v>112.58128680964552</v>
      </c>
      <c r="I58" s="98">
        <v>9317</v>
      </c>
      <c r="J58" s="113">
        <v>108.69389288397552</v>
      </c>
      <c r="K58" s="35"/>
      <c r="L58" s="178">
        <v>8908</v>
      </c>
      <c r="M58" s="179">
        <v>112.59250112258644</v>
      </c>
      <c r="N58" s="183">
        <v>8903</v>
      </c>
      <c r="O58" s="184">
        <v>112.58744243513422</v>
      </c>
      <c r="P58" s="98">
        <v>5</v>
      </c>
      <c r="Q58" s="113">
        <v>121.6</v>
      </c>
      <c r="R58" s="35"/>
      <c r="S58" s="178">
        <v>9408</v>
      </c>
      <c r="T58" s="179">
        <v>108.72087585034014</v>
      </c>
      <c r="U58" s="183">
        <v>96</v>
      </c>
      <c r="V58" s="184">
        <v>112.01041666666667</v>
      </c>
      <c r="W58" s="98">
        <v>9312</v>
      </c>
      <c r="X58" s="113">
        <v>108.68696305841924</v>
      </c>
      <c r="Y58" s="53"/>
      <c r="Z58" s="53"/>
      <c r="AA58" s="53"/>
      <c r="AB58" s="53"/>
      <c r="AC58" s="53"/>
      <c r="AD58" s="53"/>
      <c r="AE58" s="53"/>
      <c r="AF58" s="53"/>
      <c r="AG58" s="53"/>
      <c r="AH58" s="90"/>
      <c r="AI58" s="91"/>
    </row>
    <row r="59" spans="1:35" s="23" customFormat="1" ht="15.75">
      <c r="A59" s="52"/>
      <c r="B59" s="52"/>
      <c r="C59" s="190">
        <v>30</v>
      </c>
      <c r="D59" s="189" t="s">
        <v>91</v>
      </c>
      <c r="E59" s="178">
        <v>4306</v>
      </c>
      <c r="F59" s="179">
        <v>110.42986530422667</v>
      </c>
      <c r="G59" s="183">
        <v>1874</v>
      </c>
      <c r="H59" s="184">
        <v>112.54268943436499</v>
      </c>
      <c r="I59" s="98">
        <v>2432</v>
      </c>
      <c r="J59" s="113">
        <v>108.80180921052632</v>
      </c>
      <c r="K59" s="35"/>
      <c r="L59" s="178">
        <v>1863</v>
      </c>
      <c r="M59" s="179">
        <v>112.53837895866882</v>
      </c>
      <c r="N59" s="183">
        <v>1861</v>
      </c>
      <c r="O59" s="184">
        <v>112.53895754970446</v>
      </c>
      <c r="P59" s="98">
        <v>2</v>
      </c>
      <c r="Q59" s="113">
        <v>112</v>
      </c>
      <c r="R59" s="35"/>
      <c r="S59" s="178">
        <v>2443</v>
      </c>
      <c r="T59" s="179">
        <v>108.82194023741302</v>
      </c>
      <c r="U59" s="183">
        <v>13</v>
      </c>
      <c r="V59" s="184">
        <v>113.07692307692308</v>
      </c>
      <c r="W59" s="98">
        <v>2430</v>
      </c>
      <c r="X59" s="113">
        <v>108.79917695473252</v>
      </c>
      <c r="Y59" s="53"/>
      <c r="Z59" s="53"/>
      <c r="AA59" s="53"/>
      <c r="AB59" s="53"/>
      <c r="AC59" s="53"/>
      <c r="AD59" s="53"/>
      <c r="AE59" s="53"/>
      <c r="AF59" s="53"/>
      <c r="AG59" s="53"/>
      <c r="AH59" s="90"/>
      <c r="AI59" s="91"/>
    </row>
    <row r="60" spans="1:35" s="23" customFormat="1" ht="15.75">
      <c r="A60" s="52"/>
      <c r="B60" s="52"/>
      <c r="C60" s="190">
        <v>31</v>
      </c>
      <c r="D60" s="189" t="s">
        <v>57</v>
      </c>
      <c r="E60" s="178">
        <v>1679</v>
      </c>
      <c r="F60" s="179">
        <v>110.6789755807028</v>
      </c>
      <c r="G60" s="183">
        <v>788</v>
      </c>
      <c r="H60" s="184">
        <v>112.38578680203045</v>
      </c>
      <c r="I60" s="98">
        <v>891</v>
      </c>
      <c r="J60" s="113">
        <v>109.16947250280583</v>
      </c>
      <c r="K60" s="35"/>
      <c r="L60" s="178">
        <v>784</v>
      </c>
      <c r="M60" s="179">
        <v>112.38775510204081</v>
      </c>
      <c r="N60" s="183">
        <v>783</v>
      </c>
      <c r="O60" s="184">
        <v>112.38825031928481</v>
      </c>
      <c r="P60" s="98">
        <v>1</v>
      </c>
      <c r="Q60" s="113">
        <v>112</v>
      </c>
      <c r="R60" s="35"/>
      <c r="S60" s="178">
        <v>895</v>
      </c>
      <c r="T60" s="179">
        <v>109.18212290502794</v>
      </c>
      <c r="U60" s="183">
        <v>5</v>
      </c>
      <c r="V60" s="184">
        <v>112</v>
      </c>
      <c r="W60" s="98">
        <v>890</v>
      </c>
      <c r="X60" s="113">
        <v>109.16629213483147</v>
      </c>
      <c r="Y60" s="53"/>
      <c r="Z60" s="53"/>
      <c r="AA60" s="53"/>
      <c r="AB60" s="53"/>
      <c r="AC60" s="53"/>
      <c r="AD60" s="53"/>
      <c r="AE60" s="53"/>
      <c r="AF60" s="53"/>
      <c r="AG60" s="53"/>
      <c r="AH60" s="90"/>
      <c r="AI60" s="91"/>
    </row>
    <row r="61" spans="1:35" s="23" customFormat="1" ht="15.75">
      <c r="A61" s="52"/>
      <c r="B61" s="52"/>
      <c r="C61" s="190">
        <v>26</v>
      </c>
      <c r="D61" s="189" t="s">
        <v>59</v>
      </c>
      <c r="E61" s="178">
        <v>703</v>
      </c>
      <c r="F61" s="179">
        <v>110.28022759601707</v>
      </c>
      <c r="G61" s="183">
        <v>313</v>
      </c>
      <c r="H61" s="184">
        <v>112.47923322683707</v>
      </c>
      <c r="I61" s="98">
        <v>390</v>
      </c>
      <c r="J61" s="113">
        <v>108.51538461538462</v>
      </c>
      <c r="K61" s="35"/>
      <c r="L61" s="178">
        <v>311</v>
      </c>
      <c r="M61" s="179">
        <v>112.48231511254019</v>
      </c>
      <c r="N61" s="183">
        <v>311</v>
      </c>
      <c r="O61" s="184">
        <v>112.48231511254019</v>
      </c>
      <c r="P61" s="98">
        <v>0</v>
      </c>
      <c r="Q61" s="113" t="s">
        <v>114</v>
      </c>
      <c r="R61" s="35"/>
      <c r="S61" s="178">
        <v>392</v>
      </c>
      <c r="T61" s="179">
        <v>108.53316326530613</v>
      </c>
      <c r="U61" s="183">
        <v>2</v>
      </c>
      <c r="V61" s="184">
        <v>112</v>
      </c>
      <c r="W61" s="98">
        <v>390</v>
      </c>
      <c r="X61" s="113">
        <v>108.51538461538462</v>
      </c>
      <c r="Y61" s="53"/>
      <c r="Z61" s="53"/>
      <c r="AA61" s="53"/>
      <c r="AB61" s="53"/>
      <c r="AC61" s="53"/>
      <c r="AD61" s="53"/>
      <c r="AE61" s="53"/>
      <c r="AF61" s="53"/>
      <c r="AG61" s="53"/>
      <c r="AH61" s="88"/>
      <c r="AI61" s="89"/>
    </row>
    <row r="62" spans="1:35" s="23" customFormat="1" ht="15.75">
      <c r="A62" s="52"/>
      <c r="B62" s="52"/>
      <c r="C62" s="190"/>
      <c r="D62" s="189" t="s">
        <v>92</v>
      </c>
      <c r="E62" s="178">
        <v>11612</v>
      </c>
      <c r="F62" s="179">
        <v>110.4467791939373</v>
      </c>
      <c r="G62" s="183">
        <v>5432</v>
      </c>
      <c r="H62" s="184">
        <v>112.42838733431518</v>
      </c>
      <c r="I62" s="98">
        <v>6180</v>
      </c>
      <c r="J62" s="113">
        <v>108.70501618122978</v>
      </c>
      <c r="K62" s="35"/>
      <c r="L62" s="178">
        <v>5382</v>
      </c>
      <c r="M62" s="179">
        <v>112.4204756596061</v>
      </c>
      <c r="N62" s="183">
        <v>5367</v>
      </c>
      <c r="O62" s="184">
        <v>112.43413452580585</v>
      </c>
      <c r="P62" s="98">
        <v>15</v>
      </c>
      <c r="Q62" s="113">
        <v>107.53333333333333</v>
      </c>
      <c r="R62" s="35"/>
      <c r="S62" s="178">
        <v>6230</v>
      </c>
      <c r="T62" s="179">
        <v>108.74173354735153</v>
      </c>
      <c r="U62" s="183">
        <v>65</v>
      </c>
      <c r="V62" s="184">
        <v>111.95384615384616</v>
      </c>
      <c r="W62" s="98">
        <v>6165</v>
      </c>
      <c r="X62" s="113">
        <v>108.70786699107867</v>
      </c>
      <c r="Y62" s="53"/>
      <c r="Z62" s="53"/>
      <c r="AA62" s="53"/>
      <c r="AB62" s="53"/>
      <c r="AC62" s="53"/>
      <c r="AD62" s="53"/>
      <c r="AE62" s="53"/>
      <c r="AF62" s="53"/>
      <c r="AG62" s="53"/>
      <c r="AH62" s="88"/>
      <c r="AI62" s="89"/>
    </row>
    <row r="63" spans="1:35" ht="15.75">
      <c r="A63" s="52"/>
      <c r="B63" s="52"/>
      <c r="C63" s="105">
        <v>3</v>
      </c>
      <c r="D63" s="114" t="s">
        <v>74</v>
      </c>
      <c r="E63" s="115">
        <v>3974</v>
      </c>
      <c r="F63" s="116">
        <v>110.54604932058379</v>
      </c>
      <c r="G63" s="115">
        <v>1870</v>
      </c>
      <c r="H63" s="116">
        <v>112.68930481283422</v>
      </c>
      <c r="I63" s="115">
        <v>2104</v>
      </c>
      <c r="J63" s="116">
        <v>108.64115969581749</v>
      </c>
      <c r="K63" s="45"/>
      <c r="L63" s="115">
        <v>1853</v>
      </c>
      <c r="M63" s="116">
        <v>112.69562871019967</v>
      </c>
      <c r="N63" s="115">
        <v>1853</v>
      </c>
      <c r="O63" s="116">
        <v>112.69562871019967</v>
      </c>
      <c r="P63" s="115">
        <v>0</v>
      </c>
      <c r="Q63" s="116" t="s">
        <v>114</v>
      </c>
      <c r="R63" s="45"/>
      <c r="S63" s="115">
        <v>2121</v>
      </c>
      <c r="T63" s="116">
        <v>108.66808109382367</v>
      </c>
      <c r="U63" s="115">
        <v>17</v>
      </c>
      <c r="V63" s="116">
        <v>112</v>
      </c>
      <c r="W63" s="115">
        <v>2104</v>
      </c>
      <c r="X63" s="116">
        <v>108.64115969581749</v>
      </c>
      <c r="Y63" s="53"/>
      <c r="Z63" s="53"/>
      <c r="AA63" s="53"/>
      <c r="AB63" s="53"/>
      <c r="AC63" s="53"/>
      <c r="AD63" s="53"/>
      <c r="AE63" s="53"/>
      <c r="AF63" s="53"/>
      <c r="AG63" s="53"/>
      <c r="AH63" s="88"/>
      <c r="AI63" s="89"/>
    </row>
    <row r="64" spans="1:35" ht="15.75" customHeight="1">
      <c r="A64" s="52"/>
      <c r="B64" s="52"/>
      <c r="C64" s="105">
        <v>12</v>
      </c>
      <c r="D64" s="114" t="s">
        <v>75</v>
      </c>
      <c r="E64" s="115">
        <v>1420</v>
      </c>
      <c r="F64" s="116">
        <v>111.06197183098591</v>
      </c>
      <c r="G64" s="115">
        <v>654</v>
      </c>
      <c r="H64" s="116">
        <v>112.60550458715596</v>
      </c>
      <c r="I64" s="115">
        <v>766</v>
      </c>
      <c r="J64" s="116">
        <v>109.74412532637076</v>
      </c>
      <c r="K64" s="45"/>
      <c r="L64" s="115">
        <v>648</v>
      </c>
      <c r="M64" s="116">
        <v>112.62191358024691</v>
      </c>
      <c r="N64" s="115">
        <v>646</v>
      </c>
      <c r="O64" s="116">
        <v>112.61300309597523</v>
      </c>
      <c r="P64" s="115">
        <v>2</v>
      </c>
      <c r="Q64" s="116">
        <v>115.5</v>
      </c>
      <c r="R64" s="45"/>
      <c r="S64" s="115">
        <v>772</v>
      </c>
      <c r="T64" s="116">
        <v>109.75259067357513</v>
      </c>
      <c r="U64" s="115">
        <v>8</v>
      </c>
      <c r="V64" s="116">
        <v>112</v>
      </c>
      <c r="W64" s="115">
        <v>764</v>
      </c>
      <c r="X64" s="116">
        <v>109.72905759162303</v>
      </c>
      <c r="Y64" s="53"/>
      <c r="Z64" s="53"/>
      <c r="AA64" s="53"/>
      <c r="AB64" s="53"/>
      <c r="AC64" s="53"/>
      <c r="AD64" s="53"/>
      <c r="AE64" s="53"/>
      <c r="AF64" s="53"/>
      <c r="AG64" s="53"/>
      <c r="AH64" s="88"/>
      <c r="AI64" s="89"/>
    </row>
    <row r="65" spans="1:35" ht="15.75">
      <c r="A65" s="52"/>
      <c r="B65" s="52"/>
      <c r="C65" s="105">
        <v>46</v>
      </c>
      <c r="D65" s="114" t="s">
        <v>42</v>
      </c>
      <c r="E65" s="115">
        <v>6218</v>
      </c>
      <c r="F65" s="116">
        <v>110.24284335799292</v>
      </c>
      <c r="G65" s="115">
        <v>2908</v>
      </c>
      <c r="H65" s="116">
        <v>112.22077028885832</v>
      </c>
      <c r="I65" s="115">
        <v>3310</v>
      </c>
      <c r="J65" s="116">
        <v>108.50513595166163</v>
      </c>
      <c r="K65" s="45"/>
      <c r="L65" s="115">
        <v>2881</v>
      </c>
      <c r="M65" s="116">
        <v>112.19819507115585</v>
      </c>
      <c r="N65" s="115">
        <v>2868</v>
      </c>
      <c r="O65" s="116">
        <v>112.22489539748953</v>
      </c>
      <c r="P65" s="115">
        <v>13</v>
      </c>
      <c r="Q65" s="116">
        <v>106.30769230769231</v>
      </c>
      <c r="R65" s="45"/>
      <c r="S65" s="115">
        <v>3337</v>
      </c>
      <c r="T65" s="116">
        <v>108.55468984117471</v>
      </c>
      <c r="U65" s="115">
        <v>40</v>
      </c>
      <c r="V65" s="116">
        <v>111.925</v>
      </c>
      <c r="W65" s="115">
        <v>3297</v>
      </c>
      <c r="X65" s="116">
        <v>108.51380042462846</v>
      </c>
      <c r="Y65" s="53"/>
      <c r="Z65" s="53"/>
      <c r="AA65" s="53"/>
      <c r="AB65" s="53"/>
      <c r="AC65" s="53"/>
      <c r="AD65" s="53"/>
      <c r="AE65" s="53"/>
      <c r="AF65" s="53"/>
      <c r="AG65" s="53"/>
      <c r="AH65" s="88"/>
      <c r="AI65" s="89"/>
    </row>
    <row r="66" spans="1:35" s="23" customFormat="1" ht="15.75">
      <c r="A66" s="52"/>
      <c r="B66" s="52"/>
      <c r="C66" s="190"/>
      <c r="D66" s="189" t="s">
        <v>58</v>
      </c>
      <c r="E66" s="178">
        <v>4996</v>
      </c>
      <c r="F66" s="179">
        <v>111.27562049639712</v>
      </c>
      <c r="G66" s="183">
        <v>2422</v>
      </c>
      <c r="H66" s="184">
        <v>112.49628406275805</v>
      </c>
      <c r="I66" s="98">
        <v>2574</v>
      </c>
      <c r="J66" s="113">
        <v>110.12703962703962</v>
      </c>
      <c r="K66" s="35"/>
      <c r="L66" s="178">
        <v>2401</v>
      </c>
      <c r="M66" s="179">
        <v>112.49104539775094</v>
      </c>
      <c r="N66" s="183">
        <v>2396</v>
      </c>
      <c r="O66" s="184">
        <v>112.49207011686144</v>
      </c>
      <c r="P66" s="98">
        <v>5</v>
      </c>
      <c r="Q66" s="113">
        <v>112</v>
      </c>
      <c r="R66" s="35"/>
      <c r="S66" s="178">
        <v>2595</v>
      </c>
      <c r="T66" s="179">
        <v>110.15105973025048</v>
      </c>
      <c r="U66" s="183">
        <v>26</v>
      </c>
      <c r="V66" s="184">
        <v>112.88461538461539</v>
      </c>
      <c r="W66" s="98">
        <v>2569</v>
      </c>
      <c r="X66" s="113">
        <v>110.12339431685481</v>
      </c>
      <c r="Y66" s="53"/>
      <c r="Z66" s="53"/>
      <c r="AA66" s="53"/>
      <c r="AB66" s="53"/>
      <c r="AC66" s="53"/>
      <c r="AD66" s="53"/>
      <c r="AE66" s="53"/>
      <c r="AF66" s="53"/>
      <c r="AG66" s="53"/>
      <c r="AH66" s="90"/>
      <c r="AI66" s="91"/>
    </row>
    <row r="67" spans="1:35" ht="15.75">
      <c r="A67" s="52"/>
      <c r="B67" s="52"/>
      <c r="C67" s="105">
        <v>1</v>
      </c>
      <c r="D67" s="114" t="s">
        <v>78</v>
      </c>
      <c r="E67" s="115">
        <v>712</v>
      </c>
      <c r="F67" s="116">
        <v>111.01544943820225</v>
      </c>
      <c r="G67" s="115">
        <v>326</v>
      </c>
      <c r="H67" s="116">
        <v>113.51226993865031</v>
      </c>
      <c r="I67" s="115">
        <v>386</v>
      </c>
      <c r="J67" s="116">
        <v>108.90673575129534</v>
      </c>
      <c r="K67" s="45"/>
      <c r="L67" s="115">
        <v>324</v>
      </c>
      <c r="M67" s="116">
        <v>113.52160493827161</v>
      </c>
      <c r="N67" s="115">
        <v>324</v>
      </c>
      <c r="O67" s="116">
        <v>113.52160493827161</v>
      </c>
      <c r="P67" s="115">
        <v>0</v>
      </c>
      <c r="Q67" s="116" t="s">
        <v>114</v>
      </c>
      <c r="R67" s="45"/>
      <c r="S67" s="115">
        <v>388</v>
      </c>
      <c r="T67" s="116">
        <v>108.92268041237114</v>
      </c>
      <c r="U67" s="115">
        <v>2</v>
      </c>
      <c r="V67" s="116">
        <v>112</v>
      </c>
      <c r="W67" s="115">
        <v>386</v>
      </c>
      <c r="X67" s="116">
        <v>108.90673575129534</v>
      </c>
      <c r="Y67" s="53"/>
      <c r="Z67" s="53"/>
      <c r="AA67" s="53"/>
      <c r="AB67" s="53"/>
      <c r="AC67" s="53"/>
      <c r="AD67" s="53"/>
      <c r="AE67" s="53"/>
      <c r="AF67" s="53"/>
      <c r="AG67" s="53"/>
      <c r="AH67" s="90"/>
      <c r="AI67" s="91"/>
    </row>
    <row r="68" spans="1:35" ht="15.75">
      <c r="A68" s="52"/>
      <c r="B68" s="52"/>
      <c r="C68" s="105">
        <v>20</v>
      </c>
      <c r="D68" s="114" t="s">
        <v>79</v>
      </c>
      <c r="E68" s="115">
        <v>1833</v>
      </c>
      <c r="F68" s="116">
        <v>111.73213311511184</v>
      </c>
      <c r="G68" s="115">
        <v>894</v>
      </c>
      <c r="H68" s="116">
        <v>112.40492170022371</v>
      </c>
      <c r="I68" s="115">
        <v>939</v>
      </c>
      <c r="J68" s="116">
        <v>111.09158679446219</v>
      </c>
      <c r="K68" s="45"/>
      <c r="L68" s="115">
        <v>882</v>
      </c>
      <c r="M68" s="116">
        <v>112.39455782312925</v>
      </c>
      <c r="N68" s="115">
        <v>881</v>
      </c>
      <c r="O68" s="116">
        <v>112.39500567536889</v>
      </c>
      <c r="P68" s="115">
        <v>1</v>
      </c>
      <c r="Q68" s="116">
        <v>112</v>
      </c>
      <c r="R68" s="45"/>
      <c r="S68" s="115">
        <v>951</v>
      </c>
      <c r="T68" s="116">
        <v>111.11777076761304</v>
      </c>
      <c r="U68" s="115">
        <v>13</v>
      </c>
      <c r="V68" s="116">
        <v>113.07692307692308</v>
      </c>
      <c r="W68" s="115">
        <v>938</v>
      </c>
      <c r="X68" s="116">
        <v>111.09061833688699</v>
      </c>
      <c r="Y68" s="53"/>
      <c r="Z68" s="53"/>
      <c r="AA68" s="53"/>
      <c r="AB68" s="53"/>
      <c r="AC68" s="53"/>
      <c r="AD68" s="53"/>
      <c r="AE68" s="53"/>
      <c r="AF68" s="53"/>
      <c r="AG68" s="53"/>
      <c r="AH68" s="90"/>
      <c r="AI68" s="91"/>
    </row>
    <row r="69" spans="1:35" ht="15.75">
      <c r="A69" s="52"/>
      <c r="B69" s="52"/>
      <c r="C69" s="105">
        <v>48</v>
      </c>
      <c r="D69" s="114" t="s">
        <v>80</v>
      </c>
      <c r="E69" s="115">
        <v>2451</v>
      </c>
      <c r="F69" s="116">
        <v>111.00979192166463</v>
      </c>
      <c r="G69" s="115">
        <v>1202</v>
      </c>
      <c r="H69" s="116">
        <v>112.28868552412645</v>
      </c>
      <c r="I69" s="115">
        <v>1249</v>
      </c>
      <c r="J69" s="116">
        <v>109.77902321857486</v>
      </c>
      <c r="K69" s="45"/>
      <c r="L69" s="115">
        <v>1195</v>
      </c>
      <c r="M69" s="116">
        <v>112.28284518828453</v>
      </c>
      <c r="N69" s="115">
        <v>1191</v>
      </c>
      <c r="O69" s="116">
        <v>112.28379513014274</v>
      </c>
      <c r="P69" s="115">
        <v>4</v>
      </c>
      <c r="Q69" s="116">
        <v>112</v>
      </c>
      <c r="R69" s="45"/>
      <c r="S69" s="115">
        <v>1256</v>
      </c>
      <c r="T69" s="116">
        <v>109.79856687898089</v>
      </c>
      <c r="U69" s="115">
        <v>11</v>
      </c>
      <c r="V69" s="116">
        <v>112.81818181818181</v>
      </c>
      <c r="W69" s="115">
        <v>1245</v>
      </c>
      <c r="X69" s="116">
        <v>109.7718875502008</v>
      </c>
      <c r="Y69" s="53"/>
      <c r="Z69" s="53"/>
      <c r="AA69" s="53"/>
      <c r="AB69" s="53"/>
      <c r="AC69" s="53"/>
      <c r="AD69" s="53"/>
      <c r="AE69" s="53"/>
      <c r="AF69" s="53"/>
      <c r="AG69" s="53"/>
      <c r="AH69" s="88"/>
      <c r="AI69" s="89"/>
    </row>
    <row r="70" spans="1:35" s="23" customFormat="1" ht="15.75">
      <c r="A70" s="52"/>
      <c r="B70" s="52"/>
      <c r="C70" s="190">
        <v>51</v>
      </c>
      <c r="D70" s="189" t="s">
        <v>60</v>
      </c>
      <c r="E70" s="178">
        <v>149</v>
      </c>
      <c r="F70" s="179">
        <v>109.59060402684564</v>
      </c>
      <c r="G70" s="183">
        <v>75</v>
      </c>
      <c r="H70" s="184">
        <v>112.50666666666666</v>
      </c>
      <c r="I70" s="98">
        <v>74</v>
      </c>
      <c r="J70" s="113">
        <v>106.63513513513513</v>
      </c>
      <c r="K70" s="35"/>
      <c r="L70" s="178">
        <v>75</v>
      </c>
      <c r="M70" s="179">
        <v>112.50666666666666</v>
      </c>
      <c r="N70" s="183">
        <v>75</v>
      </c>
      <c r="O70" s="184">
        <v>112.50666666666666</v>
      </c>
      <c r="P70" s="98">
        <v>0</v>
      </c>
      <c r="Q70" s="113" t="s">
        <v>114</v>
      </c>
      <c r="R70" s="35"/>
      <c r="S70" s="178">
        <v>74</v>
      </c>
      <c r="T70" s="179">
        <v>106.63513513513513</v>
      </c>
      <c r="U70" s="183">
        <v>0</v>
      </c>
      <c r="V70" s="184" t="s">
        <v>114</v>
      </c>
      <c r="W70" s="98">
        <v>74</v>
      </c>
      <c r="X70" s="113">
        <v>106.63513513513513</v>
      </c>
      <c r="Y70" s="53"/>
      <c r="Z70" s="53"/>
      <c r="AA70" s="53"/>
      <c r="AB70" s="53"/>
      <c r="AC70" s="53"/>
      <c r="AD70" s="53"/>
      <c r="AE70" s="53"/>
      <c r="AF70" s="53"/>
      <c r="AG70" s="53"/>
      <c r="AH70" s="90"/>
      <c r="AI70" s="91"/>
    </row>
    <row r="71" spans="1:35" s="23" customFormat="1" ht="15.75">
      <c r="A71" s="52"/>
      <c r="B71" s="52"/>
      <c r="C71" s="190">
        <v>52</v>
      </c>
      <c r="D71" s="189" t="s">
        <v>61</v>
      </c>
      <c r="E71" s="178">
        <v>243</v>
      </c>
      <c r="F71" s="179">
        <v>109.54732510288066</v>
      </c>
      <c r="G71" s="183">
        <v>103</v>
      </c>
      <c r="H71" s="184">
        <v>111.24271844660194</v>
      </c>
      <c r="I71" s="98">
        <v>140</v>
      </c>
      <c r="J71" s="113">
        <v>108.3</v>
      </c>
      <c r="K71" s="35"/>
      <c r="L71" s="178">
        <v>101</v>
      </c>
      <c r="M71" s="179">
        <v>111.22772277227723</v>
      </c>
      <c r="N71" s="183">
        <v>99</v>
      </c>
      <c r="O71" s="184">
        <v>111.21212121212122</v>
      </c>
      <c r="P71" s="98">
        <v>2</v>
      </c>
      <c r="Q71" s="113">
        <v>112</v>
      </c>
      <c r="R71" s="35"/>
      <c r="S71" s="178">
        <v>142</v>
      </c>
      <c r="T71" s="179">
        <v>108.35211267605634</v>
      </c>
      <c r="U71" s="183">
        <v>4</v>
      </c>
      <c r="V71" s="184">
        <v>112</v>
      </c>
      <c r="W71" s="98">
        <v>138</v>
      </c>
      <c r="X71" s="113">
        <v>108.2463768115942</v>
      </c>
      <c r="Y71" s="53"/>
      <c r="Z71" s="53"/>
      <c r="AA71" s="53"/>
      <c r="AB71" s="53"/>
      <c r="AC71" s="53"/>
      <c r="AD71" s="53"/>
      <c r="AE71" s="53"/>
      <c r="AF71" s="53"/>
      <c r="AG71" s="53"/>
      <c r="AH71" s="90"/>
      <c r="AI71" s="91"/>
    </row>
    <row r="72" spans="1:35" ht="24" customHeight="1">
      <c r="A72" s="52"/>
      <c r="B72" s="52"/>
      <c r="C72" s="190"/>
      <c r="D72" s="189" t="s">
        <v>8</v>
      </c>
      <c r="E72" s="178">
        <v>113591</v>
      </c>
      <c r="F72" s="179">
        <v>110.63455731528026</v>
      </c>
      <c r="G72" s="183">
        <v>53685</v>
      </c>
      <c r="H72" s="184">
        <v>112.55790257986402</v>
      </c>
      <c r="I72" s="98">
        <v>59906</v>
      </c>
      <c r="J72" s="113">
        <v>108.91094381197209</v>
      </c>
      <c r="K72" s="35"/>
      <c r="L72" s="178">
        <v>53180</v>
      </c>
      <c r="M72" s="179">
        <v>112.56884166980068</v>
      </c>
      <c r="N72" s="183">
        <v>53096</v>
      </c>
      <c r="O72" s="184">
        <v>112.57669127617899</v>
      </c>
      <c r="P72" s="98">
        <v>84</v>
      </c>
      <c r="Q72" s="113">
        <v>107.60714285714286</v>
      </c>
      <c r="R72" s="35"/>
      <c r="S72" s="178">
        <v>60411</v>
      </c>
      <c r="T72" s="179">
        <v>108.93180049990896</v>
      </c>
      <c r="U72" s="183">
        <v>589</v>
      </c>
      <c r="V72" s="184">
        <v>110.8641765704584</v>
      </c>
      <c r="W72" s="98">
        <v>59822</v>
      </c>
      <c r="X72" s="113">
        <v>108.91277456454148</v>
      </c>
      <c r="Y72" s="53"/>
      <c r="Z72" s="53"/>
      <c r="AA72" s="53"/>
      <c r="AB72" s="53"/>
      <c r="AC72" s="53"/>
      <c r="AD72" s="53"/>
      <c r="AE72" s="53"/>
      <c r="AF72" s="53"/>
      <c r="AG72" s="53"/>
      <c r="AH72" s="90"/>
      <c r="AI72" s="91"/>
    </row>
    <row r="73" spans="1:35" ht="3.2" customHeight="1">
      <c r="A73" s="52"/>
      <c r="B73" s="52"/>
      <c r="C73" s="52"/>
      <c r="D73" s="41"/>
      <c r="E73" s="41"/>
      <c r="F73" s="41"/>
      <c r="G73" s="41"/>
      <c r="H73" s="41"/>
      <c r="I73" s="41"/>
      <c r="J73" s="41"/>
      <c r="K73" s="35"/>
      <c r="L73" s="41"/>
      <c r="M73" s="41"/>
      <c r="N73" s="41"/>
      <c r="O73" s="41"/>
      <c r="P73" s="41"/>
      <c r="Q73" s="41"/>
      <c r="R73" s="35"/>
      <c r="S73" s="41"/>
      <c r="T73" s="41"/>
      <c r="U73" s="41"/>
      <c r="V73" s="41"/>
      <c r="W73" s="41"/>
      <c r="X73" s="41"/>
      <c r="Y73" s="53"/>
      <c r="Z73" s="88"/>
      <c r="AA73" s="89"/>
      <c r="AB73" s="88"/>
      <c r="AC73" s="89"/>
      <c r="AD73" s="88"/>
      <c r="AE73" s="89"/>
      <c r="AF73" s="88"/>
      <c r="AG73" s="89"/>
      <c r="AH73" s="88"/>
      <c r="AI73" s="89"/>
    </row>
    <row r="74" spans="1:35" s="55" customFormat="1" ht="15.6" customHeight="1">
      <c r="A74" s="54"/>
      <c r="B74" s="54"/>
      <c r="C74" s="54"/>
      <c r="D74" s="153"/>
      <c r="E74" s="154"/>
      <c r="F74" s="154"/>
      <c r="G74" s="154"/>
      <c r="H74" s="154"/>
      <c r="I74" s="11"/>
      <c r="J74" s="11"/>
      <c r="K74" s="35"/>
      <c r="L74" s="35"/>
      <c r="M74" s="35"/>
      <c r="N74" s="35"/>
      <c r="O74" s="35"/>
      <c r="P74" s="11"/>
      <c r="Q74" s="11"/>
      <c r="R74" s="35"/>
      <c r="S74" s="35"/>
      <c r="T74" s="35"/>
      <c r="U74" s="35"/>
      <c r="V74" s="35"/>
      <c r="W74" s="11"/>
      <c r="X74" s="11"/>
      <c r="Y74" s="53"/>
      <c r="Z74" s="88"/>
      <c r="AA74" s="89"/>
      <c r="AB74" s="88"/>
      <c r="AC74" s="89"/>
      <c r="AD74" s="88"/>
      <c r="AE74" s="89"/>
      <c r="AF74" s="88"/>
      <c r="AG74" s="89"/>
      <c r="AH74" s="88"/>
      <c r="AI74" s="89"/>
    </row>
    <row r="75" spans="1:35" s="55" customFormat="1" ht="27.6" customHeight="1">
      <c r="A75" s="54"/>
      <c r="B75" s="54"/>
      <c r="C75" s="171" t="s">
        <v>111</v>
      </c>
      <c r="D75" s="171"/>
      <c r="E75" s="171"/>
      <c r="F75" s="171"/>
      <c r="G75" s="171"/>
      <c r="H75" s="171"/>
      <c r="I75" s="171"/>
      <c r="J75" s="171"/>
      <c r="K75" s="56"/>
      <c r="L75" s="56"/>
      <c r="M75" s="56"/>
      <c r="N75" s="56"/>
      <c r="O75" s="56"/>
      <c r="P75" s="56"/>
      <c r="Q75" s="56"/>
      <c r="R75" s="56"/>
      <c r="S75" s="56"/>
      <c r="T75" s="56"/>
      <c r="U75" s="56"/>
      <c r="V75" s="56"/>
      <c r="W75" s="56"/>
      <c r="X75" s="56"/>
      <c r="Z75" s="88"/>
      <c r="AA75" s="89"/>
      <c r="AB75" s="88"/>
      <c r="AC75" s="89"/>
      <c r="AD75" s="88"/>
      <c r="AE75" s="89"/>
      <c r="AF75" s="88"/>
      <c r="AG75" s="89"/>
      <c r="AH75" s="88"/>
      <c r="AI75" s="89"/>
    </row>
    <row r="76" spans="1:35" s="55" customFormat="1" ht="13.9" customHeight="1">
      <c r="A76" s="54"/>
      <c r="B76" s="54"/>
      <c r="C76" s="171"/>
      <c r="D76" s="171"/>
      <c r="E76" s="171"/>
      <c r="F76" s="171"/>
      <c r="G76" s="171"/>
      <c r="H76" s="171"/>
      <c r="I76" s="171"/>
      <c r="J76" s="171"/>
      <c r="K76" s="56"/>
      <c r="L76" s="56"/>
      <c r="M76" s="56"/>
      <c r="N76" s="56"/>
      <c r="O76" s="56"/>
      <c r="P76" s="56"/>
      <c r="Q76" s="56"/>
      <c r="R76" s="56"/>
      <c r="S76" s="56"/>
      <c r="T76" s="56"/>
      <c r="U76" s="56"/>
      <c r="V76" s="56"/>
      <c r="W76" s="56"/>
      <c r="X76" s="56"/>
    </row>
    <row r="77" spans="1:35" s="55" customFormat="1" ht="24.2" customHeight="1">
      <c r="A77" s="54"/>
      <c r="B77" s="54"/>
      <c r="C77" s="171"/>
      <c r="D77" s="171"/>
      <c r="E77" s="171"/>
      <c r="F77" s="171"/>
      <c r="G77" s="171"/>
      <c r="H77" s="171"/>
      <c r="I77" s="171"/>
      <c r="J77" s="171"/>
      <c r="K77" s="56"/>
      <c r="L77" s="56"/>
      <c r="M77" s="56"/>
      <c r="N77" s="56"/>
      <c r="O77" s="56"/>
      <c r="P77" s="56"/>
      <c r="Q77" s="56"/>
      <c r="R77" s="56"/>
      <c r="S77" s="56"/>
      <c r="T77" s="56"/>
      <c r="U77" s="56"/>
      <c r="V77" s="56"/>
      <c r="W77" s="56"/>
      <c r="X77" s="56"/>
    </row>
    <row r="79" spans="1:35" hidden="1"/>
    <row r="80" spans="1:35" s="49" customFormat="1" hidden="1">
      <c r="E80" s="57">
        <f>E71+E70+E66+E62+E61+E60+E58++E53+E50+E45+E39+E29+E28+E25+E24+E23+E19+E10+E59</f>
        <v>113591</v>
      </c>
      <c r="F80" s="57"/>
      <c r="G80" s="57">
        <f>G71+G70+G66+G62+G61+G60+G58++G53+G50+G45+G39+G29+G28+G25+G24+G23+G19+G10+G59</f>
        <v>53685</v>
      </c>
      <c r="H80" s="58"/>
      <c r="I80" s="57">
        <f>I71+I70+I66+I62+I61+I60+I58++I53+I50+I45+I39+I29+I28+I25+I24+I23+I19+I10+I59</f>
        <v>59906</v>
      </c>
      <c r="J80" s="58"/>
      <c r="L80" s="57">
        <f>L71+L70+L66+L62+L61+L60+L58++L53+L50+L45+L39+L29+L28+L25+L24+L23+L19+L10+L59</f>
        <v>53180</v>
      </c>
      <c r="M80" s="57"/>
      <c r="N80" s="57">
        <f>N71+N70+N66+N62+N61+N60+N58++N53+N50+N45+N39+N29+N28+N25+N24+N23+N19+N10+N59</f>
        <v>53096</v>
      </c>
      <c r="O80" s="58"/>
      <c r="P80" s="57">
        <f>P71+P70+P66+P62+P61+P60+P58++P53+P50+P45+P39+P29+P28+P25+P24+P23+P19+P10+P59</f>
        <v>84</v>
      </c>
      <c r="Q80" s="58"/>
      <c r="S80" s="57">
        <f>S71+S70+S66+S62+S61+S60+S58++S53+S50+S45+S39+S29+S28+S25+S24+S23+S19+S10+S59</f>
        <v>60411</v>
      </c>
      <c r="T80" s="57"/>
      <c r="U80" s="57">
        <f>U71+U70+U66+U62+U61+U60+U58++U53+U50+U45+U39+U29+U28+U25+U24+U23+U19+U10+U59</f>
        <v>589</v>
      </c>
      <c r="V80" s="58"/>
      <c r="W80" s="57">
        <f>W71+W70+W66+W62+W61+W60+W58++W53+W50+W45+W39+W29+W28+W25+W24+W23+W19+W10+W59</f>
        <v>59822</v>
      </c>
      <c r="X80" s="58"/>
    </row>
    <row r="81" spans="8:24" hidden="1"/>
    <row r="82" spans="8:24" hidden="1">
      <c r="H82" s="11" t="s">
        <v>43</v>
      </c>
      <c r="J82" s="11" t="s">
        <v>43</v>
      </c>
      <c r="O82" s="11" t="s">
        <v>43</v>
      </c>
      <c r="Q82" s="11" t="s">
        <v>43</v>
      </c>
      <c r="V82" s="11" t="s">
        <v>43</v>
      </c>
      <c r="X82" s="11" t="s">
        <v>43</v>
      </c>
    </row>
    <row r="83" spans="8:24" hidden="1"/>
    <row r="84" spans="8:24" hidden="1"/>
    <row r="85" spans="8:24" hidden="1"/>
    <row r="86" spans="8:24" hidden="1"/>
    <row r="87" spans="8:24" hidden="1"/>
    <row r="88" spans="8:24" hidden="1"/>
    <row r="89" spans="8:24" hidden="1"/>
  </sheetData>
  <mergeCells count="18">
    <mergeCell ref="W8:X8"/>
    <mergeCell ref="L7:Q7"/>
    <mergeCell ref="S7:X7"/>
    <mergeCell ref="L8:M8"/>
    <mergeCell ref="N8:O8"/>
    <mergeCell ref="P8:Q8"/>
    <mergeCell ref="S8:T8"/>
    <mergeCell ref="U8:V8"/>
    <mergeCell ref="I8:J8"/>
    <mergeCell ref="C4:J4"/>
    <mergeCell ref="C5:J5"/>
    <mergeCell ref="C7:J7"/>
    <mergeCell ref="C75:J77"/>
    <mergeCell ref="C8:C9"/>
    <mergeCell ref="D74:H74"/>
    <mergeCell ref="E8:F8"/>
    <mergeCell ref="G8:H8"/>
    <mergeCell ref="D8:D9"/>
  </mergeCells>
  <conditionalFormatting sqref="E80">
    <cfRule type="cellIs" dxfId="8" priority="12" operator="equal">
      <formula>E72</formula>
    </cfRule>
  </conditionalFormatting>
  <conditionalFormatting sqref="G80">
    <cfRule type="cellIs" dxfId="7" priority="10" operator="equal">
      <formula>G72</formula>
    </cfRule>
  </conditionalFormatting>
  <conditionalFormatting sqref="I80">
    <cfRule type="cellIs" dxfId="6" priority="7" operator="equal">
      <formula>I72</formula>
    </cfRule>
  </conditionalFormatting>
  <conditionalFormatting sqref="L80">
    <cfRule type="cellIs" dxfId="5" priority="6" operator="equal">
      <formula>L72</formula>
    </cfRule>
  </conditionalFormatting>
  <conditionalFormatting sqref="N80">
    <cfRule type="cellIs" dxfId="4" priority="5" operator="equal">
      <formula>N72</formula>
    </cfRule>
  </conditionalFormatting>
  <conditionalFormatting sqref="P80">
    <cfRule type="cellIs" dxfId="3" priority="4" operator="equal">
      <formula>P72</formula>
    </cfRule>
  </conditionalFormatting>
  <conditionalFormatting sqref="S80">
    <cfRule type="cellIs" dxfId="2" priority="3" operator="equal">
      <formula>S72</formula>
    </cfRule>
  </conditionalFormatting>
  <conditionalFormatting sqref="U80">
    <cfRule type="cellIs" dxfId="1" priority="2" operator="equal">
      <formula>U72</formula>
    </cfRule>
  </conditionalFormatting>
  <conditionalFormatting sqref="W80">
    <cfRule type="cellIs" dxfId="0" priority="1" operator="equal">
      <formula>W72</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37AE7-363C-4530-BE70-B0711E5633FF}">
  <sheetPr>
    <pageSetUpPr autoPageBreaks="0" fitToPage="1"/>
  </sheetPr>
  <dimension ref="B22:X72"/>
  <sheetViews>
    <sheetView showGridLines="0" showRowColHeaders="0" zoomScaleNormal="100" zoomScaleSheetLayoutView="100" workbookViewId="0">
      <selection activeCell="N95" sqref="N95"/>
    </sheetView>
  </sheetViews>
  <sheetFormatPr baseColWidth="10" defaultRowHeight="15"/>
  <cols>
    <col min="2" max="4" width="20.7109375" customWidth="1"/>
  </cols>
  <sheetData>
    <row r="22" spans="2:5" ht="26.25" customHeight="1">
      <c r="B22" s="155" t="s">
        <v>69</v>
      </c>
      <c r="C22" s="155"/>
      <c r="D22" s="155"/>
      <c r="E22" s="6"/>
    </row>
    <row r="23" spans="2:5" ht="26.25" customHeight="1">
      <c r="B23" s="156">
        <f>'Total y Variación interanual'!$I$68</f>
        <v>11930</v>
      </c>
      <c r="C23" s="156"/>
      <c r="D23" s="156"/>
      <c r="E23" s="7"/>
    </row>
    <row r="24" spans="2:5" ht="14.25" customHeight="1">
      <c r="B24" s="8"/>
      <c r="C24" s="8"/>
      <c r="D24" s="8"/>
    </row>
    <row r="25" spans="2:5" ht="26.25">
      <c r="B25" s="9" t="s">
        <v>2</v>
      </c>
      <c r="C25" s="8"/>
      <c r="D25" s="96">
        <f>'Total y Variación interanual'!$G$68</f>
        <v>9921</v>
      </c>
    </row>
    <row r="26" spans="2:5" ht="26.25">
      <c r="B26" s="9" t="s">
        <v>3</v>
      </c>
      <c r="C26" s="8"/>
      <c r="D26" s="96">
        <f>'Total y Variación interanual'!$H$68</f>
        <v>2009</v>
      </c>
    </row>
    <row r="66" spans="5:24">
      <c r="L66">
        <v>2595</v>
      </c>
      <c r="M66">
        <v>110.15105973025048</v>
      </c>
      <c r="N66">
        <v>26</v>
      </c>
      <c r="O66">
        <v>112.88461538461539</v>
      </c>
      <c r="P66">
        <v>2569</v>
      </c>
      <c r="Q66">
        <v>110.12339431685481</v>
      </c>
      <c r="S66">
        <v>2595</v>
      </c>
      <c r="T66">
        <v>110.15105973025048</v>
      </c>
      <c r="U66">
        <v>26</v>
      </c>
      <c r="V66">
        <v>112.88461538461539</v>
      </c>
      <c r="W66">
        <v>2569</v>
      </c>
      <c r="X66">
        <v>110.12339431685481</v>
      </c>
    </row>
    <row r="67" spans="5:24">
      <c r="L67">
        <v>388</v>
      </c>
      <c r="M67">
        <v>108.92268041237114</v>
      </c>
      <c r="N67">
        <v>2</v>
      </c>
      <c r="O67">
        <v>112</v>
      </c>
      <c r="P67">
        <v>386</v>
      </c>
      <c r="Q67">
        <v>108.90673575129534</v>
      </c>
      <c r="S67">
        <v>388</v>
      </c>
      <c r="T67">
        <v>108.92268041237114</v>
      </c>
      <c r="U67">
        <v>2</v>
      </c>
      <c r="V67">
        <v>112</v>
      </c>
      <c r="W67">
        <v>386</v>
      </c>
      <c r="X67">
        <v>108.90673575129534</v>
      </c>
    </row>
    <row r="68" spans="5:24">
      <c r="L68">
        <v>951</v>
      </c>
      <c r="M68">
        <v>111.11777076761304</v>
      </c>
      <c r="N68">
        <v>13</v>
      </c>
      <c r="O68">
        <v>113.07692307692308</v>
      </c>
      <c r="P68">
        <v>938</v>
      </c>
      <c r="Q68">
        <v>111.09061833688699</v>
      </c>
      <c r="S68">
        <v>951</v>
      </c>
      <c r="T68">
        <v>111.11777076761304</v>
      </c>
      <c r="U68">
        <v>13</v>
      </c>
      <c r="V68">
        <v>113.07692307692308</v>
      </c>
      <c r="W68">
        <v>938</v>
      </c>
      <c r="X68">
        <v>111.09061833688699</v>
      </c>
    </row>
    <row r="69" spans="5:24">
      <c r="L69">
        <v>1256</v>
      </c>
      <c r="M69">
        <v>109.79856687898089</v>
      </c>
      <c r="N69">
        <v>11</v>
      </c>
      <c r="O69">
        <v>112.81818181818181</v>
      </c>
      <c r="P69">
        <v>1245</v>
      </c>
      <c r="Q69">
        <v>109.7718875502008</v>
      </c>
      <c r="S69">
        <v>1256</v>
      </c>
      <c r="T69">
        <v>109.79856687898089</v>
      </c>
      <c r="U69">
        <v>11</v>
      </c>
      <c r="V69">
        <v>112.81818181818181</v>
      </c>
      <c r="W69">
        <v>1245</v>
      </c>
      <c r="X69">
        <v>109.7718875502008</v>
      </c>
    </row>
    <row r="70" spans="5:24">
      <c r="L70">
        <v>74</v>
      </c>
      <c r="M70">
        <v>106.63513513513513</v>
      </c>
      <c r="N70">
        <v>0</v>
      </c>
      <c r="O70" t="s">
        <v>114</v>
      </c>
      <c r="P70">
        <v>74</v>
      </c>
      <c r="Q70">
        <v>106.63513513513513</v>
      </c>
      <c r="S70">
        <v>74</v>
      </c>
      <c r="T70">
        <v>106.63513513513513</v>
      </c>
      <c r="U70">
        <v>0</v>
      </c>
      <c r="V70" t="s">
        <v>114</v>
      </c>
      <c r="W70">
        <v>74</v>
      </c>
      <c r="X70">
        <v>106.63513513513513</v>
      </c>
    </row>
    <row r="71" spans="5:24">
      <c r="L71">
        <v>142</v>
      </c>
      <c r="M71">
        <v>108.35211267605634</v>
      </c>
      <c r="N71">
        <v>4</v>
      </c>
      <c r="O71">
        <v>112</v>
      </c>
      <c r="P71">
        <v>138</v>
      </c>
      <c r="Q71">
        <v>108.2463768115942</v>
      </c>
      <c r="S71">
        <v>142</v>
      </c>
      <c r="T71">
        <v>108.35211267605634</v>
      </c>
      <c r="U71">
        <v>4</v>
      </c>
      <c r="V71">
        <v>112</v>
      </c>
      <c r="W71">
        <v>138</v>
      </c>
      <c r="X71">
        <v>108.2463768115942</v>
      </c>
    </row>
    <row r="72" spans="5:24">
      <c r="E72" s="174"/>
      <c r="F72" s="174"/>
      <c r="G72" s="175"/>
      <c r="H72" s="175"/>
      <c r="I72" s="173"/>
      <c r="J72" s="173"/>
      <c r="L72" s="174">
        <v>53180</v>
      </c>
      <c r="M72" s="174">
        <v>112.56884166980068</v>
      </c>
      <c r="N72" s="175">
        <v>53096</v>
      </c>
      <c r="O72" s="175">
        <v>112.57669127617899</v>
      </c>
      <c r="P72" s="173">
        <v>84</v>
      </c>
      <c r="Q72" s="173">
        <v>107.60714285714286</v>
      </c>
      <c r="S72" s="174">
        <v>60411</v>
      </c>
      <c r="T72" s="174">
        <v>108.93180049990896</v>
      </c>
      <c r="U72" s="175">
        <v>589</v>
      </c>
      <c r="V72" s="175">
        <v>110.8641765704584</v>
      </c>
      <c r="W72" s="173">
        <v>59822</v>
      </c>
      <c r="X72" s="173">
        <v>108.91277456454148</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Normal="100" workbookViewId="0">
      <pane ySplit="5" topLeftCell="A6" activePane="bottomLeft" state="frozen"/>
      <selection activeCell="C25" sqref="C25"/>
      <selection pane="bottomLeft" activeCell="N30" sqref="N30"/>
    </sheetView>
  </sheetViews>
  <sheetFormatPr baseColWidth="10" defaultColWidth="11.42578125" defaultRowHeight="12.75"/>
  <cols>
    <col min="1" max="1" width="2.5703125" style="80" customWidth="1"/>
    <col min="2" max="2" width="7.42578125" style="80" customWidth="1"/>
    <col min="3" max="3" width="20" style="77" customWidth="1"/>
    <col min="4" max="4" width="12.85546875" style="82" hidden="1" customWidth="1"/>
    <col min="5" max="5" width="12.28515625" style="82" hidden="1" customWidth="1"/>
    <col min="6" max="6" width="14.85546875" style="83" hidden="1" customWidth="1"/>
    <col min="7" max="7" width="16.5703125" style="82" customWidth="1"/>
    <col min="8" max="8" width="16" style="82" customWidth="1"/>
    <col min="9" max="9" width="13.42578125" style="83" customWidth="1"/>
    <col min="10" max="10" width="14" style="83" customWidth="1"/>
    <col min="11" max="11" width="12.85546875" style="83" customWidth="1"/>
    <col min="12" max="16384" width="11.42578125" style="80"/>
  </cols>
  <sheetData>
    <row r="1" spans="2:16" s="77" customFormat="1" ht="24.6" customHeight="1">
      <c r="C1" s="158" t="s">
        <v>44</v>
      </c>
      <c r="D1" s="159"/>
      <c r="E1" s="159"/>
      <c r="F1" s="159"/>
      <c r="G1" s="159"/>
      <c r="H1" s="159"/>
      <c r="I1" s="159"/>
      <c r="J1" s="159"/>
      <c r="K1" s="159"/>
    </row>
    <row r="2" spans="2:16" s="77" customFormat="1" ht="19.149999999999999" customHeight="1">
      <c r="C2" s="160" t="s">
        <v>94</v>
      </c>
      <c r="D2" s="161"/>
      <c r="E2" s="161"/>
      <c r="F2" s="161"/>
      <c r="G2" s="161"/>
      <c r="H2" s="161"/>
      <c r="I2" s="161"/>
      <c r="J2" s="161"/>
      <c r="K2" s="161"/>
    </row>
    <row r="3" spans="2:16" s="77" customFormat="1" ht="14.25" customHeight="1">
      <c r="C3" s="162"/>
      <c r="D3" s="163"/>
      <c r="E3" s="163"/>
      <c r="F3" s="163"/>
      <c r="G3" s="163"/>
      <c r="H3" s="163"/>
      <c r="I3" s="163"/>
      <c r="J3" s="163"/>
      <c r="K3" s="163"/>
    </row>
    <row r="4" spans="2:16" ht="18.600000000000001" customHeight="1">
      <c r="B4" s="157" t="s">
        <v>67</v>
      </c>
      <c r="C4" s="166" t="s">
        <v>71</v>
      </c>
      <c r="D4" s="164" t="s">
        <v>93</v>
      </c>
      <c r="E4" s="165"/>
      <c r="F4" s="165"/>
      <c r="G4" s="196" t="s">
        <v>2</v>
      </c>
      <c r="H4" s="194" t="s">
        <v>3</v>
      </c>
      <c r="I4" s="164" t="s">
        <v>45</v>
      </c>
      <c r="J4" s="164" t="s">
        <v>95</v>
      </c>
      <c r="K4" s="165"/>
      <c r="L4" s="118"/>
    </row>
    <row r="5" spans="2:16" s="81" customFormat="1" ht="16.350000000000001" customHeight="1">
      <c r="B5" s="157"/>
      <c r="C5" s="167"/>
      <c r="D5" s="119" t="s">
        <v>2</v>
      </c>
      <c r="E5" s="119" t="s">
        <v>3</v>
      </c>
      <c r="F5" s="119" t="s">
        <v>45</v>
      </c>
      <c r="G5" s="197"/>
      <c r="H5" s="195"/>
      <c r="I5" s="165"/>
      <c r="J5" s="119" t="s">
        <v>46</v>
      </c>
      <c r="K5" s="119" t="s">
        <v>47</v>
      </c>
      <c r="L5" s="120"/>
    </row>
    <row r="6" spans="2:16" s="78" customFormat="1" ht="15.75">
      <c r="B6" s="121">
        <v>4</v>
      </c>
      <c r="C6" s="121" t="s">
        <v>9</v>
      </c>
      <c r="D6" s="122">
        <v>104</v>
      </c>
      <c r="E6" s="122">
        <v>14</v>
      </c>
      <c r="F6" s="123">
        <v>118</v>
      </c>
      <c r="G6" s="122">
        <v>100</v>
      </c>
      <c r="H6" s="122">
        <v>13</v>
      </c>
      <c r="I6" s="123">
        <f>G6+H6</f>
        <v>113</v>
      </c>
      <c r="J6" s="122">
        <f>I6-F6</f>
        <v>-5</v>
      </c>
      <c r="K6" s="124">
        <f>I6/F6-1</f>
        <v>-4.2372881355932202E-2</v>
      </c>
      <c r="L6" s="125"/>
      <c r="N6" s="92"/>
      <c r="O6" s="92"/>
      <c r="P6" s="93"/>
    </row>
    <row r="7" spans="2:16" s="78" customFormat="1" ht="15.75">
      <c r="B7" s="121">
        <v>11</v>
      </c>
      <c r="C7" s="121" t="s">
        <v>10</v>
      </c>
      <c r="D7" s="122">
        <v>142</v>
      </c>
      <c r="E7" s="122">
        <v>19</v>
      </c>
      <c r="F7" s="123">
        <v>161</v>
      </c>
      <c r="G7" s="122">
        <v>128</v>
      </c>
      <c r="H7" s="122">
        <v>29</v>
      </c>
      <c r="I7" s="123">
        <f t="shared" ref="I7:I68" si="0">G7+H7</f>
        <v>157</v>
      </c>
      <c r="J7" s="122">
        <f>I7-F7</f>
        <v>-4</v>
      </c>
      <c r="K7" s="124">
        <f>I7/F7-1</f>
        <v>-2.4844720496894457E-2</v>
      </c>
      <c r="L7" s="125"/>
      <c r="N7" s="92"/>
      <c r="O7" s="92"/>
      <c r="P7" s="93"/>
    </row>
    <row r="8" spans="2:16" s="78" customFormat="1" ht="15.75">
      <c r="B8" s="121">
        <v>14</v>
      </c>
      <c r="C8" s="121" t="s">
        <v>11</v>
      </c>
      <c r="D8" s="122">
        <v>84</v>
      </c>
      <c r="E8" s="122">
        <v>15</v>
      </c>
      <c r="F8" s="123">
        <v>99</v>
      </c>
      <c r="G8" s="122">
        <v>93</v>
      </c>
      <c r="H8" s="122">
        <v>18</v>
      </c>
      <c r="I8" s="123">
        <f t="shared" si="0"/>
        <v>111</v>
      </c>
      <c r="J8" s="122">
        <f t="shared" ref="J8:J68" si="1">I8-F8</f>
        <v>12</v>
      </c>
      <c r="K8" s="124">
        <f t="shared" ref="K8:K68" si="2">I8/F8-1</f>
        <v>0.1212121212121211</v>
      </c>
      <c r="L8" s="125"/>
      <c r="N8" s="92"/>
      <c r="O8" s="92"/>
      <c r="P8" s="93"/>
    </row>
    <row r="9" spans="2:16" s="78" customFormat="1" ht="15.75">
      <c r="B9" s="121">
        <v>18</v>
      </c>
      <c r="C9" s="121" t="s">
        <v>12</v>
      </c>
      <c r="D9" s="122">
        <v>119</v>
      </c>
      <c r="E9" s="122">
        <v>13</v>
      </c>
      <c r="F9" s="123">
        <v>132</v>
      </c>
      <c r="G9" s="122">
        <v>121</v>
      </c>
      <c r="H9" s="122">
        <v>26</v>
      </c>
      <c r="I9" s="123">
        <f t="shared" si="0"/>
        <v>147</v>
      </c>
      <c r="J9" s="122">
        <f t="shared" si="1"/>
        <v>15</v>
      </c>
      <c r="K9" s="124">
        <f t="shared" si="2"/>
        <v>0.11363636363636354</v>
      </c>
      <c r="L9" s="125"/>
      <c r="N9" s="92"/>
      <c r="O9" s="92"/>
      <c r="P9" s="93"/>
    </row>
    <row r="10" spans="2:16" s="78" customFormat="1" ht="15.75">
      <c r="B10" s="121">
        <v>21</v>
      </c>
      <c r="C10" s="121" t="s">
        <v>13</v>
      </c>
      <c r="D10" s="122">
        <v>48</v>
      </c>
      <c r="E10" s="122">
        <v>13</v>
      </c>
      <c r="F10" s="123">
        <v>61</v>
      </c>
      <c r="G10" s="122">
        <v>49</v>
      </c>
      <c r="H10" s="122">
        <v>10</v>
      </c>
      <c r="I10" s="123">
        <f t="shared" si="0"/>
        <v>59</v>
      </c>
      <c r="J10" s="122">
        <f t="shared" si="1"/>
        <v>-2</v>
      </c>
      <c r="K10" s="124">
        <f t="shared" si="2"/>
        <v>-3.2786885245901676E-2</v>
      </c>
      <c r="L10" s="125"/>
      <c r="N10" s="92"/>
      <c r="O10" s="92"/>
      <c r="P10" s="93"/>
    </row>
    <row r="11" spans="2:16" s="78" customFormat="1" ht="15.75">
      <c r="B11" s="121">
        <v>23</v>
      </c>
      <c r="C11" s="121" t="s">
        <v>14</v>
      </c>
      <c r="D11" s="122">
        <v>55</v>
      </c>
      <c r="E11" s="122">
        <v>9</v>
      </c>
      <c r="F11" s="123">
        <v>64</v>
      </c>
      <c r="G11" s="122">
        <v>54</v>
      </c>
      <c r="H11" s="122">
        <v>13</v>
      </c>
      <c r="I11" s="123">
        <f t="shared" si="0"/>
        <v>67</v>
      </c>
      <c r="J11" s="122">
        <f t="shared" si="1"/>
        <v>3</v>
      </c>
      <c r="K11" s="124">
        <f t="shared" si="2"/>
        <v>4.6875E-2</v>
      </c>
      <c r="L11" s="125"/>
      <c r="N11" s="92"/>
      <c r="O11" s="92"/>
      <c r="P11" s="93"/>
    </row>
    <row r="12" spans="2:16" s="78" customFormat="1" ht="15.75">
      <c r="B12" s="121">
        <v>29</v>
      </c>
      <c r="C12" s="121" t="s">
        <v>15</v>
      </c>
      <c r="D12" s="122">
        <v>283</v>
      </c>
      <c r="E12" s="122">
        <v>65</v>
      </c>
      <c r="F12" s="123">
        <v>348</v>
      </c>
      <c r="G12" s="122">
        <v>306</v>
      </c>
      <c r="H12" s="122">
        <v>78</v>
      </c>
      <c r="I12" s="123">
        <f t="shared" si="0"/>
        <v>384</v>
      </c>
      <c r="J12" s="122">
        <f t="shared" si="1"/>
        <v>36</v>
      </c>
      <c r="K12" s="124">
        <f t="shared" si="2"/>
        <v>0.10344827586206895</v>
      </c>
      <c r="L12" s="125"/>
      <c r="N12" s="92"/>
      <c r="O12" s="92"/>
      <c r="P12" s="93"/>
    </row>
    <row r="13" spans="2:16" s="78" customFormat="1" ht="15.75">
      <c r="B13" s="121">
        <v>41</v>
      </c>
      <c r="C13" s="121" t="s">
        <v>16</v>
      </c>
      <c r="D13" s="122">
        <v>243</v>
      </c>
      <c r="E13" s="122">
        <v>42</v>
      </c>
      <c r="F13" s="123">
        <v>285</v>
      </c>
      <c r="G13" s="122">
        <v>240</v>
      </c>
      <c r="H13" s="122">
        <v>54</v>
      </c>
      <c r="I13" s="123">
        <f t="shared" si="0"/>
        <v>294</v>
      </c>
      <c r="J13" s="122">
        <f t="shared" si="1"/>
        <v>9</v>
      </c>
      <c r="K13" s="124">
        <f t="shared" si="2"/>
        <v>3.1578947368421151E-2</v>
      </c>
      <c r="L13" s="125"/>
      <c r="N13" s="92"/>
      <c r="O13" s="92"/>
      <c r="P13" s="93"/>
    </row>
    <row r="14" spans="2:16" s="79" customFormat="1" ht="15.75">
      <c r="B14" s="126"/>
      <c r="C14" s="126" t="s">
        <v>85</v>
      </c>
      <c r="D14" s="127">
        <v>1078</v>
      </c>
      <c r="E14" s="127">
        <v>190</v>
      </c>
      <c r="F14" s="127">
        <v>1268</v>
      </c>
      <c r="G14" s="198">
        <v>1091</v>
      </c>
      <c r="H14" s="199">
        <v>241</v>
      </c>
      <c r="I14" s="127">
        <f t="shared" si="0"/>
        <v>1332</v>
      </c>
      <c r="J14" s="127">
        <f t="shared" si="1"/>
        <v>64</v>
      </c>
      <c r="K14" s="128">
        <f t="shared" si="2"/>
        <v>5.0473186119873725E-2</v>
      </c>
      <c r="L14" s="129"/>
      <c r="N14" s="94"/>
      <c r="O14" s="94"/>
      <c r="P14" s="94"/>
    </row>
    <row r="15" spans="2:16" s="78" customFormat="1" ht="15.75">
      <c r="B15" s="121">
        <v>22</v>
      </c>
      <c r="C15" s="121" t="s">
        <v>17</v>
      </c>
      <c r="D15" s="122">
        <v>68</v>
      </c>
      <c r="E15" s="122">
        <v>12</v>
      </c>
      <c r="F15" s="123">
        <v>80</v>
      </c>
      <c r="G15" s="122">
        <v>69</v>
      </c>
      <c r="H15" s="122">
        <v>10</v>
      </c>
      <c r="I15" s="123">
        <f t="shared" si="0"/>
        <v>79</v>
      </c>
      <c r="J15" s="122">
        <f t="shared" si="1"/>
        <v>-1</v>
      </c>
      <c r="K15" s="124">
        <f t="shared" si="2"/>
        <v>-1.2499999999999956E-2</v>
      </c>
      <c r="L15" s="125"/>
      <c r="N15" s="92"/>
      <c r="O15" s="92"/>
      <c r="P15" s="93"/>
    </row>
    <row r="16" spans="2:16" s="78" customFormat="1" ht="15.75">
      <c r="B16" s="121">
        <v>44</v>
      </c>
      <c r="C16" s="121" t="s">
        <v>18</v>
      </c>
      <c r="D16" s="122">
        <v>30</v>
      </c>
      <c r="E16" s="122">
        <v>10</v>
      </c>
      <c r="F16" s="123">
        <v>40</v>
      </c>
      <c r="G16" s="122">
        <v>32</v>
      </c>
      <c r="H16" s="122">
        <v>4</v>
      </c>
      <c r="I16" s="123">
        <f t="shared" si="0"/>
        <v>36</v>
      </c>
      <c r="J16" s="122">
        <f t="shared" si="1"/>
        <v>-4</v>
      </c>
      <c r="K16" s="124">
        <f t="shared" si="2"/>
        <v>-9.9999999999999978E-2</v>
      </c>
      <c r="L16" s="125"/>
      <c r="N16" s="92"/>
      <c r="O16" s="92"/>
      <c r="P16" s="93"/>
    </row>
    <row r="17" spans="2:16" s="78" customFormat="1" ht="15.75">
      <c r="B17" s="121">
        <v>50</v>
      </c>
      <c r="C17" s="121" t="s">
        <v>19</v>
      </c>
      <c r="D17" s="122">
        <v>261</v>
      </c>
      <c r="E17" s="122">
        <v>40</v>
      </c>
      <c r="F17" s="123">
        <v>301</v>
      </c>
      <c r="G17" s="122">
        <v>258</v>
      </c>
      <c r="H17" s="122">
        <v>57</v>
      </c>
      <c r="I17" s="123">
        <f t="shared" si="0"/>
        <v>315</v>
      </c>
      <c r="J17" s="122">
        <f t="shared" si="1"/>
        <v>14</v>
      </c>
      <c r="K17" s="124">
        <f t="shared" si="2"/>
        <v>4.6511627906976827E-2</v>
      </c>
      <c r="L17" s="125"/>
      <c r="N17" s="92"/>
      <c r="O17" s="92"/>
      <c r="P17" s="93"/>
    </row>
    <row r="18" spans="2:16" s="79" customFormat="1" ht="15.75">
      <c r="B18" s="126"/>
      <c r="C18" s="126" t="s">
        <v>82</v>
      </c>
      <c r="D18" s="127">
        <v>359</v>
      </c>
      <c r="E18" s="127">
        <v>62</v>
      </c>
      <c r="F18" s="127">
        <v>421</v>
      </c>
      <c r="G18" s="198">
        <v>359</v>
      </c>
      <c r="H18" s="199">
        <v>71</v>
      </c>
      <c r="I18" s="127">
        <f t="shared" si="0"/>
        <v>430</v>
      </c>
      <c r="J18" s="127">
        <f t="shared" si="1"/>
        <v>9</v>
      </c>
      <c r="K18" s="128">
        <f t="shared" si="2"/>
        <v>2.1377672209026199E-2</v>
      </c>
      <c r="L18" s="129"/>
      <c r="N18" s="94"/>
      <c r="O18" s="94"/>
      <c r="P18" s="94"/>
    </row>
    <row r="19" spans="2:16" s="79" customFormat="1" ht="15.75">
      <c r="B19" s="126">
        <v>33</v>
      </c>
      <c r="C19" s="126" t="s">
        <v>83</v>
      </c>
      <c r="D19" s="127">
        <v>118</v>
      </c>
      <c r="E19" s="127">
        <v>18</v>
      </c>
      <c r="F19" s="127">
        <v>136</v>
      </c>
      <c r="G19" s="198">
        <v>130</v>
      </c>
      <c r="H19" s="199">
        <v>38</v>
      </c>
      <c r="I19" s="127">
        <f t="shared" si="0"/>
        <v>168</v>
      </c>
      <c r="J19" s="127">
        <f t="shared" si="1"/>
        <v>32</v>
      </c>
      <c r="K19" s="128">
        <f t="shared" si="2"/>
        <v>0.23529411764705888</v>
      </c>
      <c r="L19" s="129"/>
      <c r="N19" s="94"/>
      <c r="O19" s="94"/>
      <c r="P19" s="94"/>
    </row>
    <row r="20" spans="2:16" s="79" customFormat="1" ht="15.75">
      <c r="B20" s="126">
        <v>7</v>
      </c>
      <c r="C20" s="126" t="s">
        <v>84</v>
      </c>
      <c r="D20" s="127">
        <v>337</v>
      </c>
      <c r="E20" s="127">
        <v>56</v>
      </c>
      <c r="F20" s="127">
        <v>393</v>
      </c>
      <c r="G20" s="198">
        <v>285</v>
      </c>
      <c r="H20" s="199">
        <v>85</v>
      </c>
      <c r="I20" s="127">
        <f t="shared" si="0"/>
        <v>370</v>
      </c>
      <c r="J20" s="127">
        <f t="shared" si="1"/>
        <v>-23</v>
      </c>
      <c r="K20" s="128">
        <f t="shared" si="2"/>
        <v>-5.8524173027989845E-2</v>
      </c>
      <c r="L20" s="129"/>
      <c r="N20" s="94"/>
      <c r="O20" s="94"/>
      <c r="P20" s="94"/>
    </row>
    <row r="21" spans="2:16" s="78" customFormat="1" ht="15.75">
      <c r="B21" s="121">
        <v>35</v>
      </c>
      <c r="C21" s="121" t="s">
        <v>20</v>
      </c>
      <c r="D21" s="122">
        <v>121</v>
      </c>
      <c r="E21" s="122">
        <v>37</v>
      </c>
      <c r="F21" s="123">
        <v>158</v>
      </c>
      <c r="G21" s="122">
        <v>100</v>
      </c>
      <c r="H21" s="122">
        <v>44</v>
      </c>
      <c r="I21" s="123">
        <f t="shared" si="0"/>
        <v>144</v>
      </c>
      <c r="J21" s="122">
        <f t="shared" si="1"/>
        <v>-14</v>
      </c>
      <c r="K21" s="124">
        <f t="shared" si="2"/>
        <v>-8.8607594936708889E-2</v>
      </c>
      <c r="L21" s="125"/>
      <c r="N21" s="92"/>
      <c r="O21" s="92"/>
      <c r="P21" s="93"/>
    </row>
    <row r="22" spans="2:16" s="78" customFormat="1" ht="15.75">
      <c r="B22" s="121">
        <v>38</v>
      </c>
      <c r="C22" s="121" t="s">
        <v>48</v>
      </c>
      <c r="D22" s="122">
        <v>68</v>
      </c>
      <c r="E22" s="122">
        <v>22</v>
      </c>
      <c r="F22" s="123">
        <v>90</v>
      </c>
      <c r="G22" s="122">
        <v>84</v>
      </c>
      <c r="H22" s="122">
        <v>23</v>
      </c>
      <c r="I22" s="123">
        <f t="shared" si="0"/>
        <v>107</v>
      </c>
      <c r="J22" s="122">
        <f t="shared" si="1"/>
        <v>17</v>
      </c>
      <c r="K22" s="124">
        <f t="shared" si="2"/>
        <v>0.18888888888888888</v>
      </c>
      <c r="L22" s="125"/>
      <c r="N22" s="92"/>
      <c r="O22" s="92"/>
      <c r="P22" s="93"/>
    </row>
    <row r="23" spans="2:16" s="79" customFormat="1" ht="15.75">
      <c r="B23" s="126"/>
      <c r="C23" s="126" t="s">
        <v>86</v>
      </c>
      <c r="D23" s="127">
        <v>189</v>
      </c>
      <c r="E23" s="127">
        <v>59</v>
      </c>
      <c r="F23" s="127">
        <v>248</v>
      </c>
      <c r="G23" s="198">
        <v>184</v>
      </c>
      <c r="H23" s="199">
        <v>67</v>
      </c>
      <c r="I23" s="127">
        <f t="shared" si="0"/>
        <v>251</v>
      </c>
      <c r="J23" s="127">
        <f t="shared" si="1"/>
        <v>3</v>
      </c>
      <c r="K23" s="128">
        <f t="shared" si="2"/>
        <v>1.2096774193548487E-2</v>
      </c>
      <c r="L23" s="129"/>
      <c r="N23" s="94"/>
      <c r="O23" s="94"/>
      <c r="P23" s="94"/>
    </row>
    <row r="24" spans="2:16" s="79" customFormat="1" ht="15.75">
      <c r="B24" s="126">
        <v>39</v>
      </c>
      <c r="C24" s="126" t="s">
        <v>87</v>
      </c>
      <c r="D24" s="127">
        <v>82</v>
      </c>
      <c r="E24" s="127">
        <v>16</v>
      </c>
      <c r="F24" s="127">
        <v>98</v>
      </c>
      <c r="G24" s="198">
        <v>72</v>
      </c>
      <c r="H24" s="199">
        <v>19</v>
      </c>
      <c r="I24" s="127">
        <f t="shared" si="0"/>
        <v>91</v>
      </c>
      <c r="J24" s="127">
        <f t="shared" si="1"/>
        <v>-7</v>
      </c>
      <c r="K24" s="128">
        <f t="shared" si="2"/>
        <v>-7.1428571428571397E-2</v>
      </c>
      <c r="L24" s="129"/>
      <c r="N24" s="94"/>
      <c r="O24" s="94"/>
      <c r="P24" s="94"/>
    </row>
    <row r="25" spans="2:16" s="78" customFormat="1" ht="15.75">
      <c r="B25" s="121">
        <v>5</v>
      </c>
      <c r="C25" s="121" t="s">
        <v>22</v>
      </c>
      <c r="D25" s="122">
        <v>22</v>
      </c>
      <c r="E25" s="122">
        <v>5</v>
      </c>
      <c r="F25" s="123">
        <v>27</v>
      </c>
      <c r="G25" s="122">
        <v>19</v>
      </c>
      <c r="H25" s="122">
        <v>6</v>
      </c>
      <c r="I25" s="123">
        <f t="shared" si="0"/>
        <v>25</v>
      </c>
      <c r="J25" s="122">
        <f t="shared" si="1"/>
        <v>-2</v>
      </c>
      <c r="K25" s="124">
        <f t="shared" si="2"/>
        <v>-7.407407407407407E-2</v>
      </c>
      <c r="L25" s="125"/>
      <c r="N25" s="92"/>
      <c r="O25" s="92"/>
      <c r="P25" s="93"/>
    </row>
    <row r="26" spans="2:16" s="78" customFormat="1" ht="15.75">
      <c r="B26" s="121">
        <v>9</v>
      </c>
      <c r="C26" s="121" t="s">
        <v>23</v>
      </c>
      <c r="D26" s="122">
        <v>111</v>
      </c>
      <c r="E26" s="122">
        <v>14</v>
      </c>
      <c r="F26" s="123">
        <v>125</v>
      </c>
      <c r="G26" s="122">
        <v>116</v>
      </c>
      <c r="H26" s="122">
        <v>14</v>
      </c>
      <c r="I26" s="123">
        <f t="shared" si="0"/>
        <v>130</v>
      </c>
      <c r="J26" s="122">
        <f t="shared" si="1"/>
        <v>5</v>
      </c>
      <c r="K26" s="124">
        <f t="shared" si="2"/>
        <v>4.0000000000000036E-2</v>
      </c>
      <c r="L26" s="125"/>
      <c r="N26" s="92"/>
      <c r="O26" s="92"/>
      <c r="P26" s="93"/>
    </row>
    <row r="27" spans="2:16" s="78" customFormat="1" ht="15.75">
      <c r="B27" s="121">
        <v>24</v>
      </c>
      <c r="C27" s="121" t="s">
        <v>24</v>
      </c>
      <c r="D27" s="122">
        <v>85</v>
      </c>
      <c r="E27" s="122">
        <v>12</v>
      </c>
      <c r="F27" s="123">
        <v>97</v>
      </c>
      <c r="G27" s="122">
        <v>115</v>
      </c>
      <c r="H27" s="122">
        <v>8</v>
      </c>
      <c r="I27" s="123">
        <f t="shared" si="0"/>
        <v>123</v>
      </c>
      <c r="J27" s="122">
        <f t="shared" si="1"/>
        <v>26</v>
      </c>
      <c r="K27" s="124">
        <f t="shared" si="2"/>
        <v>0.268041237113402</v>
      </c>
      <c r="L27" s="125"/>
      <c r="N27" s="92"/>
      <c r="O27" s="92"/>
      <c r="P27" s="93"/>
    </row>
    <row r="28" spans="2:16" s="78" customFormat="1" ht="15.75">
      <c r="B28" s="121">
        <v>34</v>
      </c>
      <c r="C28" s="121" t="s">
        <v>25</v>
      </c>
      <c r="D28" s="122">
        <v>35</v>
      </c>
      <c r="E28" s="122">
        <v>4</v>
      </c>
      <c r="F28" s="123">
        <v>39</v>
      </c>
      <c r="G28" s="122">
        <v>27</v>
      </c>
      <c r="H28" s="122">
        <v>3</v>
      </c>
      <c r="I28" s="123">
        <f t="shared" si="0"/>
        <v>30</v>
      </c>
      <c r="J28" s="122">
        <f t="shared" si="1"/>
        <v>-9</v>
      </c>
      <c r="K28" s="124">
        <f t="shared" si="2"/>
        <v>-0.23076923076923073</v>
      </c>
      <c r="L28" s="125"/>
      <c r="N28" s="92"/>
      <c r="O28" s="92"/>
      <c r="P28" s="93"/>
    </row>
    <row r="29" spans="2:16" s="78" customFormat="1" ht="15.75">
      <c r="B29" s="121">
        <v>37</v>
      </c>
      <c r="C29" s="121" t="s">
        <v>26</v>
      </c>
      <c r="D29" s="122">
        <v>54</v>
      </c>
      <c r="E29" s="122">
        <v>8</v>
      </c>
      <c r="F29" s="123">
        <v>62</v>
      </c>
      <c r="G29" s="122">
        <v>73</v>
      </c>
      <c r="H29" s="122">
        <v>12</v>
      </c>
      <c r="I29" s="123">
        <f t="shared" si="0"/>
        <v>85</v>
      </c>
      <c r="J29" s="122">
        <f t="shared" si="1"/>
        <v>23</v>
      </c>
      <c r="K29" s="124">
        <f t="shared" si="2"/>
        <v>0.37096774193548376</v>
      </c>
      <c r="L29" s="125"/>
      <c r="N29" s="92"/>
      <c r="O29" s="92"/>
      <c r="P29" s="93"/>
    </row>
    <row r="30" spans="2:16" s="78" customFormat="1" ht="15.75">
      <c r="B30" s="121">
        <v>40</v>
      </c>
      <c r="C30" s="121" t="s">
        <v>27</v>
      </c>
      <c r="D30" s="122">
        <v>38</v>
      </c>
      <c r="E30" s="122">
        <v>4</v>
      </c>
      <c r="F30" s="123">
        <v>42</v>
      </c>
      <c r="G30" s="122">
        <v>26</v>
      </c>
      <c r="H30" s="122">
        <v>5</v>
      </c>
      <c r="I30" s="123">
        <f t="shared" si="0"/>
        <v>31</v>
      </c>
      <c r="J30" s="122">
        <f t="shared" si="1"/>
        <v>-11</v>
      </c>
      <c r="K30" s="124">
        <f t="shared" si="2"/>
        <v>-0.26190476190476186</v>
      </c>
      <c r="L30" s="125"/>
      <c r="N30" s="92"/>
      <c r="O30" s="92"/>
      <c r="P30" s="93"/>
    </row>
    <row r="31" spans="2:16" s="78" customFormat="1" ht="15.75">
      <c r="B31" s="121">
        <v>42</v>
      </c>
      <c r="C31" s="121" t="s">
        <v>28</v>
      </c>
      <c r="D31" s="122">
        <v>26</v>
      </c>
      <c r="E31" s="122">
        <v>4</v>
      </c>
      <c r="F31" s="123">
        <v>30</v>
      </c>
      <c r="G31" s="122">
        <v>24</v>
      </c>
      <c r="H31" s="122">
        <v>8</v>
      </c>
      <c r="I31" s="123">
        <f t="shared" si="0"/>
        <v>32</v>
      </c>
      <c r="J31" s="122">
        <f t="shared" si="1"/>
        <v>2</v>
      </c>
      <c r="K31" s="124">
        <f t="shared" si="2"/>
        <v>6.6666666666666652E-2</v>
      </c>
      <c r="L31" s="125"/>
      <c r="N31" s="92"/>
      <c r="O31" s="92"/>
      <c r="P31" s="93"/>
    </row>
    <row r="32" spans="2:16" s="78" customFormat="1" ht="15.75">
      <c r="B32" s="121">
        <v>47</v>
      </c>
      <c r="C32" s="121" t="s">
        <v>29</v>
      </c>
      <c r="D32" s="122">
        <v>123</v>
      </c>
      <c r="E32" s="122">
        <v>18</v>
      </c>
      <c r="F32" s="123">
        <v>141</v>
      </c>
      <c r="G32" s="122">
        <v>133</v>
      </c>
      <c r="H32" s="122">
        <v>24</v>
      </c>
      <c r="I32" s="123">
        <f t="shared" si="0"/>
        <v>157</v>
      </c>
      <c r="J32" s="122">
        <f t="shared" si="1"/>
        <v>16</v>
      </c>
      <c r="K32" s="124">
        <f t="shared" si="2"/>
        <v>0.11347517730496448</v>
      </c>
      <c r="L32" s="125"/>
      <c r="N32" s="92"/>
      <c r="O32" s="92"/>
      <c r="P32" s="93"/>
    </row>
    <row r="33" spans="2:16" s="78" customFormat="1" ht="15.75">
      <c r="B33" s="121">
        <v>49</v>
      </c>
      <c r="C33" s="121" t="s">
        <v>30</v>
      </c>
      <c r="D33" s="122">
        <v>33</v>
      </c>
      <c r="E33" s="122">
        <v>2</v>
      </c>
      <c r="F33" s="123">
        <v>35</v>
      </c>
      <c r="G33" s="122">
        <v>34</v>
      </c>
      <c r="H33" s="122">
        <v>8</v>
      </c>
      <c r="I33" s="123">
        <f t="shared" si="0"/>
        <v>42</v>
      </c>
      <c r="J33" s="122">
        <f t="shared" si="1"/>
        <v>7</v>
      </c>
      <c r="K33" s="124">
        <f t="shared" si="2"/>
        <v>0.19999999999999996</v>
      </c>
      <c r="L33" s="125"/>
      <c r="N33" s="92"/>
      <c r="O33" s="92"/>
      <c r="P33" s="93"/>
    </row>
    <row r="34" spans="2:16" s="79" customFormat="1" ht="15.75">
      <c r="B34" s="126"/>
      <c r="C34" s="126" t="s">
        <v>49</v>
      </c>
      <c r="D34" s="127">
        <v>527</v>
      </c>
      <c r="E34" s="127">
        <v>71</v>
      </c>
      <c r="F34" s="127">
        <v>598</v>
      </c>
      <c r="G34" s="198">
        <v>567</v>
      </c>
      <c r="H34" s="199">
        <v>88</v>
      </c>
      <c r="I34" s="127">
        <f t="shared" si="0"/>
        <v>655</v>
      </c>
      <c r="J34" s="127">
        <f t="shared" si="1"/>
        <v>57</v>
      </c>
      <c r="K34" s="128">
        <f t="shared" si="2"/>
        <v>9.5317725752508409E-2</v>
      </c>
      <c r="L34" s="129"/>
      <c r="N34" s="94"/>
      <c r="O34" s="94"/>
      <c r="P34" s="94"/>
    </row>
    <row r="35" spans="2:16" s="78" customFormat="1" ht="15.75">
      <c r="B35" s="121">
        <v>2</v>
      </c>
      <c r="C35" s="121" t="s">
        <v>31</v>
      </c>
      <c r="D35" s="122">
        <v>96</v>
      </c>
      <c r="E35" s="122">
        <v>11</v>
      </c>
      <c r="F35" s="123">
        <v>107</v>
      </c>
      <c r="G35" s="122">
        <v>81</v>
      </c>
      <c r="H35" s="122">
        <v>20</v>
      </c>
      <c r="I35" s="123">
        <f t="shared" si="0"/>
        <v>101</v>
      </c>
      <c r="J35" s="122">
        <f t="shared" si="1"/>
        <v>-6</v>
      </c>
      <c r="K35" s="124">
        <f t="shared" si="2"/>
        <v>-5.6074766355140193E-2</v>
      </c>
      <c r="L35" s="125"/>
      <c r="N35" s="92"/>
      <c r="O35" s="92"/>
      <c r="P35" s="93"/>
    </row>
    <row r="36" spans="2:16" s="78" customFormat="1" ht="15.75">
      <c r="B36" s="121">
        <v>13</v>
      </c>
      <c r="C36" s="121" t="s">
        <v>32</v>
      </c>
      <c r="D36" s="122">
        <v>115</v>
      </c>
      <c r="E36" s="122">
        <v>17</v>
      </c>
      <c r="F36" s="123">
        <v>132</v>
      </c>
      <c r="G36" s="122">
        <v>91</v>
      </c>
      <c r="H36" s="122">
        <v>13</v>
      </c>
      <c r="I36" s="123">
        <f t="shared" si="0"/>
        <v>104</v>
      </c>
      <c r="J36" s="122">
        <f t="shared" si="1"/>
        <v>-28</v>
      </c>
      <c r="K36" s="124">
        <f t="shared" si="2"/>
        <v>-0.21212121212121215</v>
      </c>
      <c r="L36" s="125"/>
      <c r="N36" s="92"/>
      <c r="O36" s="92"/>
      <c r="P36" s="93"/>
    </row>
    <row r="37" spans="2:16" s="78" customFormat="1" ht="15.75">
      <c r="B37" s="121">
        <v>16</v>
      </c>
      <c r="C37" s="121" t="s">
        <v>33</v>
      </c>
      <c r="D37" s="122">
        <v>36</v>
      </c>
      <c r="E37" s="122">
        <v>5</v>
      </c>
      <c r="F37" s="123">
        <v>41</v>
      </c>
      <c r="G37" s="122">
        <v>48</v>
      </c>
      <c r="H37" s="122">
        <v>7</v>
      </c>
      <c r="I37" s="123">
        <f t="shared" si="0"/>
        <v>55</v>
      </c>
      <c r="J37" s="122">
        <f t="shared" si="1"/>
        <v>14</v>
      </c>
      <c r="K37" s="124">
        <f t="shared" si="2"/>
        <v>0.34146341463414642</v>
      </c>
      <c r="L37" s="125"/>
      <c r="N37" s="92"/>
      <c r="O37" s="92"/>
      <c r="P37" s="93"/>
    </row>
    <row r="38" spans="2:16" s="78" customFormat="1" ht="15.75">
      <c r="B38" s="121">
        <v>19</v>
      </c>
      <c r="C38" s="121" t="s">
        <v>34</v>
      </c>
      <c r="D38" s="122">
        <v>54</v>
      </c>
      <c r="E38" s="122">
        <v>18</v>
      </c>
      <c r="F38" s="123">
        <v>72</v>
      </c>
      <c r="G38" s="122">
        <v>58</v>
      </c>
      <c r="H38" s="122">
        <v>16</v>
      </c>
      <c r="I38" s="123">
        <f t="shared" si="0"/>
        <v>74</v>
      </c>
      <c r="J38" s="122">
        <f t="shared" si="1"/>
        <v>2</v>
      </c>
      <c r="K38" s="124">
        <f t="shared" si="2"/>
        <v>2.7777777777777679E-2</v>
      </c>
      <c r="L38" s="125"/>
      <c r="N38" s="92"/>
      <c r="O38" s="92"/>
      <c r="P38" s="93"/>
    </row>
    <row r="39" spans="2:16" s="78" customFormat="1" ht="15.75">
      <c r="B39" s="121">
        <v>45</v>
      </c>
      <c r="C39" s="121" t="s">
        <v>35</v>
      </c>
      <c r="D39" s="122">
        <v>122</v>
      </c>
      <c r="E39" s="122">
        <v>16</v>
      </c>
      <c r="F39" s="123">
        <v>138</v>
      </c>
      <c r="G39" s="122">
        <v>127</v>
      </c>
      <c r="H39" s="122">
        <v>21</v>
      </c>
      <c r="I39" s="123">
        <f t="shared" si="0"/>
        <v>148</v>
      </c>
      <c r="J39" s="122">
        <f t="shared" si="1"/>
        <v>10</v>
      </c>
      <c r="K39" s="124">
        <f t="shared" si="2"/>
        <v>7.2463768115942129E-2</v>
      </c>
      <c r="L39" s="125"/>
      <c r="N39" s="92"/>
      <c r="O39" s="92"/>
      <c r="P39" s="93"/>
    </row>
    <row r="40" spans="2:16" s="79" customFormat="1" ht="15.75">
      <c r="B40" s="126"/>
      <c r="C40" s="126" t="s">
        <v>50</v>
      </c>
      <c r="D40" s="127">
        <v>423</v>
      </c>
      <c r="E40" s="127">
        <v>67</v>
      </c>
      <c r="F40" s="127">
        <v>490</v>
      </c>
      <c r="G40" s="198">
        <v>405</v>
      </c>
      <c r="H40" s="199">
        <v>77</v>
      </c>
      <c r="I40" s="127">
        <f t="shared" si="0"/>
        <v>482</v>
      </c>
      <c r="J40" s="127">
        <f t="shared" si="1"/>
        <v>-8</v>
      </c>
      <c r="K40" s="128">
        <f t="shared" si="2"/>
        <v>-1.6326530612244872E-2</v>
      </c>
      <c r="L40" s="129"/>
      <c r="N40" s="94"/>
      <c r="O40" s="94"/>
      <c r="P40" s="94"/>
    </row>
    <row r="41" spans="2:16" s="78" customFormat="1" ht="15.75">
      <c r="B41" s="121">
        <v>8</v>
      </c>
      <c r="C41" s="121" t="s">
        <v>36</v>
      </c>
      <c r="D41" s="122">
        <v>1292</v>
      </c>
      <c r="E41" s="122">
        <v>257</v>
      </c>
      <c r="F41" s="123">
        <v>1549</v>
      </c>
      <c r="G41" s="122">
        <v>1218</v>
      </c>
      <c r="H41" s="122">
        <v>220</v>
      </c>
      <c r="I41" s="123">
        <f t="shared" si="0"/>
        <v>1438</v>
      </c>
      <c r="J41" s="122">
        <f t="shared" si="1"/>
        <v>-111</v>
      </c>
      <c r="K41" s="124">
        <f t="shared" si="2"/>
        <v>-7.1659134925758594E-2</v>
      </c>
      <c r="L41" s="125"/>
      <c r="N41" s="92"/>
      <c r="O41" s="92"/>
      <c r="P41" s="93"/>
    </row>
    <row r="42" spans="2:16" s="78" customFormat="1" ht="15.75">
      <c r="B42" s="121">
        <v>17</v>
      </c>
      <c r="C42" s="121" t="s">
        <v>72</v>
      </c>
      <c r="D42" s="122">
        <v>97</v>
      </c>
      <c r="E42" s="122">
        <v>15</v>
      </c>
      <c r="F42" s="123">
        <v>112</v>
      </c>
      <c r="G42" s="122">
        <v>114</v>
      </c>
      <c r="H42" s="122">
        <v>33</v>
      </c>
      <c r="I42" s="123">
        <f t="shared" si="0"/>
        <v>147</v>
      </c>
      <c r="J42" s="122">
        <f t="shared" si="1"/>
        <v>35</v>
      </c>
      <c r="K42" s="124">
        <f t="shared" si="2"/>
        <v>0.3125</v>
      </c>
      <c r="L42" s="125"/>
      <c r="N42" s="92"/>
      <c r="O42" s="92"/>
      <c r="P42" s="93"/>
    </row>
    <row r="43" spans="2:16" s="78" customFormat="1" ht="15.75">
      <c r="B43" s="121">
        <v>25</v>
      </c>
      <c r="C43" s="121" t="s">
        <v>73</v>
      </c>
      <c r="D43" s="122">
        <v>65</v>
      </c>
      <c r="E43" s="122">
        <v>15</v>
      </c>
      <c r="F43" s="123">
        <v>80</v>
      </c>
      <c r="G43" s="122">
        <v>58</v>
      </c>
      <c r="H43" s="122">
        <v>8</v>
      </c>
      <c r="I43" s="123">
        <f t="shared" si="0"/>
        <v>66</v>
      </c>
      <c r="J43" s="122">
        <f t="shared" si="1"/>
        <v>-14</v>
      </c>
      <c r="K43" s="124">
        <f t="shared" si="2"/>
        <v>-0.17500000000000004</v>
      </c>
      <c r="L43" s="125"/>
      <c r="N43" s="92"/>
      <c r="O43" s="92"/>
      <c r="P43" s="93"/>
    </row>
    <row r="44" spans="2:16" s="78" customFormat="1" ht="15.75">
      <c r="B44" s="121">
        <v>43</v>
      </c>
      <c r="C44" s="121" t="s">
        <v>37</v>
      </c>
      <c r="D44" s="122">
        <v>107</v>
      </c>
      <c r="E44" s="122">
        <v>23</v>
      </c>
      <c r="F44" s="123">
        <v>130</v>
      </c>
      <c r="G44" s="122">
        <v>109</v>
      </c>
      <c r="H44" s="122">
        <v>21</v>
      </c>
      <c r="I44" s="123">
        <f t="shared" si="0"/>
        <v>130</v>
      </c>
      <c r="J44" s="122">
        <f t="shared" si="1"/>
        <v>0</v>
      </c>
      <c r="K44" s="124">
        <f t="shared" si="2"/>
        <v>0</v>
      </c>
      <c r="L44" s="125"/>
      <c r="N44" s="92"/>
      <c r="O44" s="92"/>
      <c r="P44" s="93"/>
    </row>
    <row r="45" spans="2:16" s="79" customFormat="1" ht="15.75">
      <c r="B45" s="126"/>
      <c r="C45" s="126" t="s">
        <v>51</v>
      </c>
      <c r="D45" s="127">
        <v>1561</v>
      </c>
      <c r="E45" s="127">
        <v>310</v>
      </c>
      <c r="F45" s="127">
        <v>1871</v>
      </c>
      <c r="G45" s="198">
        <v>1499</v>
      </c>
      <c r="H45" s="199">
        <v>282</v>
      </c>
      <c r="I45" s="127">
        <f t="shared" si="0"/>
        <v>1781</v>
      </c>
      <c r="J45" s="127">
        <f t="shared" si="1"/>
        <v>-90</v>
      </c>
      <c r="K45" s="128">
        <f t="shared" si="2"/>
        <v>-4.8102618920363494E-2</v>
      </c>
      <c r="L45" s="129"/>
      <c r="N45" s="94"/>
      <c r="O45" s="94"/>
      <c r="P45" s="94"/>
    </row>
    <row r="46" spans="2:16" s="78" customFormat="1" ht="15.75">
      <c r="B46" s="121">
        <v>3</v>
      </c>
      <c r="C46" s="121" t="s">
        <v>74</v>
      </c>
      <c r="D46" s="122">
        <v>394</v>
      </c>
      <c r="E46" s="122">
        <v>66</v>
      </c>
      <c r="F46" s="123">
        <v>460</v>
      </c>
      <c r="G46" s="122">
        <v>443</v>
      </c>
      <c r="H46" s="122">
        <v>87</v>
      </c>
      <c r="I46" s="123">
        <f t="shared" si="0"/>
        <v>530</v>
      </c>
      <c r="J46" s="122">
        <f t="shared" si="1"/>
        <v>70</v>
      </c>
      <c r="K46" s="124">
        <f t="shared" si="2"/>
        <v>0.15217391304347827</v>
      </c>
      <c r="L46" s="125"/>
      <c r="N46" s="92"/>
      <c r="O46" s="92"/>
      <c r="P46" s="93"/>
    </row>
    <row r="47" spans="2:16" s="78" customFormat="1" ht="15.75">
      <c r="B47" s="121">
        <v>12</v>
      </c>
      <c r="C47" s="121" t="s">
        <v>75</v>
      </c>
      <c r="D47" s="122">
        <v>152</v>
      </c>
      <c r="E47" s="122">
        <v>15</v>
      </c>
      <c r="F47" s="123">
        <v>167</v>
      </c>
      <c r="G47" s="122">
        <v>134</v>
      </c>
      <c r="H47" s="122">
        <v>14</v>
      </c>
      <c r="I47" s="123">
        <f t="shared" si="0"/>
        <v>148</v>
      </c>
      <c r="J47" s="122">
        <f t="shared" si="1"/>
        <v>-19</v>
      </c>
      <c r="K47" s="124">
        <f t="shared" si="2"/>
        <v>-0.11377245508982037</v>
      </c>
      <c r="L47" s="125"/>
      <c r="N47" s="92"/>
      <c r="O47" s="92"/>
      <c r="P47" s="93"/>
    </row>
    <row r="48" spans="2:16" s="78" customFormat="1" ht="15.75">
      <c r="B48" s="121">
        <v>46</v>
      </c>
      <c r="C48" s="121" t="s">
        <v>42</v>
      </c>
      <c r="D48" s="122">
        <v>601</v>
      </c>
      <c r="E48" s="122">
        <v>97</v>
      </c>
      <c r="F48" s="123">
        <v>698</v>
      </c>
      <c r="G48" s="122">
        <v>616</v>
      </c>
      <c r="H48" s="122">
        <v>116</v>
      </c>
      <c r="I48" s="123">
        <f t="shared" si="0"/>
        <v>732</v>
      </c>
      <c r="J48" s="122">
        <f t="shared" si="1"/>
        <v>34</v>
      </c>
      <c r="K48" s="124">
        <f t="shared" si="2"/>
        <v>4.871060171919761E-2</v>
      </c>
      <c r="L48" s="125"/>
      <c r="N48" s="92"/>
      <c r="O48" s="92"/>
      <c r="P48" s="93"/>
    </row>
    <row r="49" spans="2:16" s="79" customFormat="1" ht="15.75">
      <c r="B49" s="126"/>
      <c r="C49" s="126" t="s">
        <v>52</v>
      </c>
      <c r="D49" s="127">
        <v>1147</v>
      </c>
      <c r="E49" s="127">
        <v>178</v>
      </c>
      <c r="F49" s="127">
        <v>1325</v>
      </c>
      <c r="G49" s="198">
        <v>1193</v>
      </c>
      <c r="H49" s="199">
        <v>217</v>
      </c>
      <c r="I49" s="127">
        <f t="shared" si="0"/>
        <v>1410</v>
      </c>
      <c r="J49" s="127">
        <f t="shared" si="1"/>
        <v>85</v>
      </c>
      <c r="K49" s="128">
        <f t="shared" si="2"/>
        <v>6.4150943396226401E-2</v>
      </c>
      <c r="L49" s="129"/>
      <c r="N49" s="94"/>
      <c r="O49" s="94"/>
      <c r="P49" s="94"/>
    </row>
    <row r="50" spans="2:16" s="78" customFormat="1" ht="15.75">
      <c r="B50" s="121">
        <v>6</v>
      </c>
      <c r="C50" s="121" t="s">
        <v>38</v>
      </c>
      <c r="D50" s="122">
        <v>64</v>
      </c>
      <c r="E50" s="122">
        <v>14</v>
      </c>
      <c r="F50" s="123">
        <v>78</v>
      </c>
      <c r="G50" s="122">
        <v>95</v>
      </c>
      <c r="H50" s="122">
        <v>16</v>
      </c>
      <c r="I50" s="123">
        <f t="shared" si="0"/>
        <v>111</v>
      </c>
      <c r="J50" s="122">
        <f t="shared" si="1"/>
        <v>33</v>
      </c>
      <c r="K50" s="124">
        <f t="shared" si="2"/>
        <v>0.42307692307692313</v>
      </c>
      <c r="L50" s="125"/>
      <c r="N50" s="92"/>
      <c r="O50" s="92"/>
      <c r="P50" s="93"/>
    </row>
    <row r="51" spans="2:16" s="78" customFormat="1" ht="15.75">
      <c r="B51" s="121">
        <v>10</v>
      </c>
      <c r="C51" s="121" t="s">
        <v>39</v>
      </c>
      <c r="D51" s="122">
        <v>51</v>
      </c>
      <c r="E51" s="122">
        <v>5</v>
      </c>
      <c r="F51" s="123">
        <v>56</v>
      </c>
      <c r="G51" s="122">
        <v>58</v>
      </c>
      <c r="H51" s="122">
        <v>11</v>
      </c>
      <c r="I51" s="123">
        <f t="shared" si="0"/>
        <v>69</v>
      </c>
      <c r="J51" s="122">
        <f t="shared" si="1"/>
        <v>13</v>
      </c>
      <c r="K51" s="124">
        <f t="shared" si="2"/>
        <v>0.23214285714285721</v>
      </c>
      <c r="L51" s="125"/>
      <c r="N51" s="92"/>
      <c r="O51" s="92"/>
      <c r="P51" s="93"/>
    </row>
    <row r="52" spans="2:16" s="79" customFormat="1" ht="15.75">
      <c r="B52" s="126"/>
      <c r="C52" s="126" t="s">
        <v>53</v>
      </c>
      <c r="D52" s="127">
        <v>115</v>
      </c>
      <c r="E52" s="127">
        <v>19</v>
      </c>
      <c r="F52" s="127">
        <v>134</v>
      </c>
      <c r="G52" s="198">
        <v>153</v>
      </c>
      <c r="H52" s="199">
        <v>27</v>
      </c>
      <c r="I52" s="127">
        <f t="shared" si="0"/>
        <v>180</v>
      </c>
      <c r="J52" s="127">
        <f t="shared" si="1"/>
        <v>46</v>
      </c>
      <c r="K52" s="128">
        <f t="shared" si="2"/>
        <v>0.34328358208955234</v>
      </c>
      <c r="L52" s="129"/>
      <c r="N52" s="94"/>
      <c r="O52" s="94"/>
      <c r="P52" s="94"/>
    </row>
    <row r="53" spans="2:16" s="78" customFormat="1" ht="15.75">
      <c r="B53" s="121">
        <v>15</v>
      </c>
      <c r="C53" s="121" t="s">
        <v>76</v>
      </c>
      <c r="D53" s="122">
        <v>150</v>
      </c>
      <c r="E53" s="122">
        <v>26</v>
      </c>
      <c r="F53" s="123">
        <v>176</v>
      </c>
      <c r="G53" s="122">
        <v>151</v>
      </c>
      <c r="H53" s="122">
        <v>27</v>
      </c>
      <c r="I53" s="123">
        <f t="shared" si="0"/>
        <v>178</v>
      </c>
      <c r="J53" s="122">
        <f t="shared" si="1"/>
        <v>2</v>
      </c>
      <c r="K53" s="124">
        <f t="shared" si="2"/>
        <v>1.1363636363636465E-2</v>
      </c>
      <c r="L53" s="125"/>
      <c r="N53" s="92"/>
      <c r="O53" s="92"/>
      <c r="P53" s="93"/>
    </row>
    <row r="54" spans="2:16" s="78" customFormat="1" ht="15.75">
      <c r="B54" s="121">
        <v>27</v>
      </c>
      <c r="C54" s="121" t="s">
        <v>40</v>
      </c>
      <c r="D54" s="122">
        <v>35</v>
      </c>
      <c r="E54" s="122">
        <v>3</v>
      </c>
      <c r="F54" s="123">
        <v>38</v>
      </c>
      <c r="G54" s="122">
        <v>28</v>
      </c>
      <c r="H54" s="122">
        <v>12</v>
      </c>
      <c r="I54" s="123">
        <f t="shared" si="0"/>
        <v>40</v>
      </c>
      <c r="J54" s="122">
        <f t="shared" si="1"/>
        <v>2</v>
      </c>
      <c r="K54" s="124">
        <f t="shared" si="2"/>
        <v>5.2631578947368363E-2</v>
      </c>
      <c r="L54" s="125"/>
      <c r="N54" s="92"/>
      <c r="O54" s="92"/>
      <c r="P54" s="93"/>
    </row>
    <row r="55" spans="2:16" s="78" customFormat="1" ht="15.75">
      <c r="B55" s="121">
        <v>32</v>
      </c>
      <c r="C55" s="121" t="s">
        <v>77</v>
      </c>
      <c r="D55" s="122">
        <v>26</v>
      </c>
      <c r="E55" s="122">
        <v>9</v>
      </c>
      <c r="F55" s="123">
        <v>35</v>
      </c>
      <c r="G55" s="122">
        <v>16</v>
      </c>
      <c r="H55" s="122">
        <v>4</v>
      </c>
      <c r="I55" s="123">
        <f t="shared" si="0"/>
        <v>20</v>
      </c>
      <c r="J55" s="122">
        <f t="shared" si="1"/>
        <v>-15</v>
      </c>
      <c r="K55" s="124">
        <f t="shared" si="2"/>
        <v>-0.4285714285714286</v>
      </c>
      <c r="L55" s="125"/>
      <c r="N55" s="92"/>
      <c r="O55" s="92"/>
      <c r="P55" s="93"/>
    </row>
    <row r="56" spans="2:16" s="78" customFormat="1" ht="15.75">
      <c r="B56" s="121">
        <v>36</v>
      </c>
      <c r="C56" s="121" t="s">
        <v>41</v>
      </c>
      <c r="D56" s="122">
        <v>104</v>
      </c>
      <c r="E56" s="122">
        <v>16</v>
      </c>
      <c r="F56" s="123">
        <v>120</v>
      </c>
      <c r="G56" s="122">
        <v>82</v>
      </c>
      <c r="H56" s="122">
        <v>26</v>
      </c>
      <c r="I56" s="123">
        <f t="shared" si="0"/>
        <v>108</v>
      </c>
      <c r="J56" s="122">
        <f t="shared" si="1"/>
        <v>-12</v>
      </c>
      <c r="K56" s="124">
        <f t="shared" si="2"/>
        <v>-9.9999999999999978E-2</v>
      </c>
      <c r="L56" s="125"/>
      <c r="N56" s="92"/>
      <c r="O56" s="92"/>
      <c r="P56" s="93"/>
    </row>
    <row r="57" spans="2:16" s="79" customFormat="1" ht="15.75">
      <c r="B57" s="126"/>
      <c r="C57" s="126" t="s">
        <v>54</v>
      </c>
      <c r="D57" s="127">
        <v>315</v>
      </c>
      <c r="E57" s="127">
        <v>54</v>
      </c>
      <c r="F57" s="127">
        <v>369</v>
      </c>
      <c r="G57" s="198">
        <v>277</v>
      </c>
      <c r="H57" s="199">
        <v>69</v>
      </c>
      <c r="I57" s="127">
        <f t="shared" si="0"/>
        <v>346</v>
      </c>
      <c r="J57" s="127">
        <f t="shared" si="1"/>
        <v>-23</v>
      </c>
      <c r="K57" s="128">
        <f t="shared" si="2"/>
        <v>-6.2330623306233068E-2</v>
      </c>
      <c r="L57" s="129"/>
      <c r="N57" s="94"/>
      <c r="O57" s="94"/>
      <c r="P57" s="94"/>
    </row>
    <row r="58" spans="2:16" s="79" customFormat="1" ht="15.75">
      <c r="B58" s="126">
        <v>28</v>
      </c>
      <c r="C58" s="126" t="s">
        <v>55</v>
      </c>
      <c r="D58" s="127">
        <v>1921</v>
      </c>
      <c r="E58" s="127">
        <v>376</v>
      </c>
      <c r="F58" s="127">
        <v>2297</v>
      </c>
      <c r="G58" s="198">
        <v>1906</v>
      </c>
      <c r="H58" s="199">
        <v>400</v>
      </c>
      <c r="I58" s="127">
        <f t="shared" si="0"/>
        <v>2306</v>
      </c>
      <c r="J58" s="127">
        <f t="shared" si="1"/>
        <v>9</v>
      </c>
      <c r="K58" s="128">
        <f t="shared" si="2"/>
        <v>3.9181541140618226E-3</v>
      </c>
      <c r="L58" s="129"/>
      <c r="N58" s="94"/>
      <c r="O58" s="94"/>
      <c r="P58" s="94"/>
    </row>
    <row r="59" spans="2:16" s="79" customFormat="1" ht="15.75">
      <c r="B59" s="126">
        <v>30</v>
      </c>
      <c r="C59" s="126" t="s">
        <v>56</v>
      </c>
      <c r="D59" s="127">
        <v>384</v>
      </c>
      <c r="E59" s="127">
        <v>45</v>
      </c>
      <c r="F59" s="127">
        <v>429</v>
      </c>
      <c r="G59" s="198">
        <v>371</v>
      </c>
      <c r="H59" s="199">
        <v>59</v>
      </c>
      <c r="I59" s="127">
        <f t="shared" si="0"/>
        <v>430</v>
      </c>
      <c r="J59" s="127">
        <f t="shared" si="1"/>
        <v>1</v>
      </c>
      <c r="K59" s="128">
        <f t="shared" si="2"/>
        <v>2.3310023310023631E-3</v>
      </c>
      <c r="L59" s="129"/>
      <c r="N59" s="94"/>
      <c r="O59" s="94"/>
      <c r="P59" s="94"/>
    </row>
    <row r="60" spans="2:16" s="79" customFormat="1" ht="15.75">
      <c r="B60" s="126">
        <v>31</v>
      </c>
      <c r="C60" s="126" t="s">
        <v>57</v>
      </c>
      <c r="D60" s="127">
        <v>430</v>
      </c>
      <c r="E60" s="127">
        <v>68</v>
      </c>
      <c r="F60" s="127">
        <v>498</v>
      </c>
      <c r="G60" s="198">
        <v>403</v>
      </c>
      <c r="H60" s="199">
        <v>81</v>
      </c>
      <c r="I60" s="127">
        <f t="shared" si="0"/>
        <v>484</v>
      </c>
      <c r="J60" s="127">
        <f t="shared" si="1"/>
        <v>-14</v>
      </c>
      <c r="K60" s="128">
        <f t="shared" si="2"/>
        <v>-2.8112449799196804E-2</v>
      </c>
      <c r="L60" s="129"/>
      <c r="N60" s="94"/>
      <c r="O60" s="94"/>
      <c r="P60" s="94"/>
    </row>
    <row r="61" spans="2:16" s="78" customFormat="1" ht="15.75">
      <c r="B61" s="121">
        <v>1</v>
      </c>
      <c r="C61" s="121" t="s">
        <v>78</v>
      </c>
      <c r="D61" s="122">
        <v>161</v>
      </c>
      <c r="E61" s="122">
        <v>33</v>
      </c>
      <c r="F61" s="123">
        <v>194</v>
      </c>
      <c r="G61" s="122">
        <v>175</v>
      </c>
      <c r="H61" s="122">
        <v>40</v>
      </c>
      <c r="I61" s="123">
        <f t="shared" si="0"/>
        <v>215</v>
      </c>
      <c r="J61" s="122">
        <f t="shared" si="1"/>
        <v>21</v>
      </c>
      <c r="K61" s="124">
        <f t="shared" si="2"/>
        <v>0.10824742268041243</v>
      </c>
      <c r="L61" s="125"/>
      <c r="N61" s="92"/>
      <c r="O61" s="92"/>
      <c r="P61" s="93"/>
    </row>
    <row r="62" spans="2:16" s="78" customFormat="1" ht="15.75">
      <c r="B62" s="121">
        <v>20</v>
      </c>
      <c r="C62" s="121" t="s">
        <v>79</v>
      </c>
      <c r="D62" s="122">
        <v>311</v>
      </c>
      <c r="E62" s="122">
        <v>49</v>
      </c>
      <c r="F62" s="123">
        <v>360</v>
      </c>
      <c r="G62" s="122">
        <v>327</v>
      </c>
      <c r="H62" s="122">
        <v>61</v>
      </c>
      <c r="I62" s="123">
        <f t="shared" si="0"/>
        <v>388</v>
      </c>
      <c r="J62" s="122">
        <f t="shared" si="1"/>
        <v>28</v>
      </c>
      <c r="K62" s="124">
        <f t="shared" si="2"/>
        <v>7.7777777777777724E-2</v>
      </c>
      <c r="L62" s="125"/>
      <c r="N62" s="92"/>
      <c r="O62" s="92"/>
      <c r="P62" s="93"/>
    </row>
    <row r="63" spans="2:16" s="78" customFormat="1" ht="15.75">
      <c r="B63" s="121">
        <v>48</v>
      </c>
      <c r="C63" s="121" t="s">
        <v>80</v>
      </c>
      <c r="D63" s="122">
        <v>408</v>
      </c>
      <c r="E63" s="122">
        <v>74</v>
      </c>
      <c r="F63" s="123">
        <v>482</v>
      </c>
      <c r="G63" s="122">
        <v>386</v>
      </c>
      <c r="H63" s="122">
        <v>72</v>
      </c>
      <c r="I63" s="123">
        <f t="shared" si="0"/>
        <v>458</v>
      </c>
      <c r="J63" s="122">
        <f t="shared" si="1"/>
        <v>-24</v>
      </c>
      <c r="K63" s="124">
        <f t="shared" si="2"/>
        <v>-4.9792531120331995E-2</v>
      </c>
      <c r="L63" s="125"/>
      <c r="N63" s="92"/>
      <c r="O63" s="92"/>
      <c r="P63" s="93"/>
    </row>
    <row r="64" spans="2:16" s="79" customFormat="1" ht="15.75">
      <c r="B64" s="126"/>
      <c r="C64" s="126" t="s">
        <v>58</v>
      </c>
      <c r="D64" s="127">
        <v>880</v>
      </c>
      <c r="E64" s="127">
        <v>156</v>
      </c>
      <c r="F64" s="127">
        <v>1036</v>
      </c>
      <c r="G64" s="198">
        <v>888</v>
      </c>
      <c r="H64" s="199">
        <v>173</v>
      </c>
      <c r="I64" s="127">
        <f t="shared" si="0"/>
        <v>1061</v>
      </c>
      <c r="J64" s="127">
        <f t="shared" si="1"/>
        <v>25</v>
      </c>
      <c r="K64" s="128">
        <f t="shared" si="2"/>
        <v>2.4131274131274028E-2</v>
      </c>
      <c r="L64" s="129"/>
      <c r="N64" s="94"/>
      <c r="O64" s="94"/>
      <c r="P64" s="94"/>
    </row>
    <row r="65" spans="2:16" s="79" customFormat="1" ht="15.75">
      <c r="B65" s="126">
        <v>26</v>
      </c>
      <c r="C65" s="126" t="s">
        <v>59</v>
      </c>
      <c r="D65" s="127">
        <v>99</v>
      </c>
      <c r="E65" s="127">
        <v>14</v>
      </c>
      <c r="F65" s="127">
        <v>113</v>
      </c>
      <c r="G65" s="198">
        <v>120</v>
      </c>
      <c r="H65" s="199">
        <v>11</v>
      </c>
      <c r="I65" s="127">
        <f t="shared" si="0"/>
        <v>131</v>
      </c>
      <c r="J65" s="127">
        <f t="shared" si="1"/>
        <v>18</v>
      </c>
      <c r="K65" s="128">
        <f t="shared" si="2"/>
        <v>0.15929203539823011</v>
      </c>
      <c r="L65" s="129"/>
      <c r="N65" s="94"/>
      <c r="O65" s="94"/>
      <c r="P65" s="94"/>
    </row>
    <row r="66" spans="2:16" s="78" customFormat="1" ht="15.75">
      <c r="B66" s="121">
        <v>51</v>
      </c>
      <c r="C66" s="121" t="s">
        <v>60</v>
      </c>
      <c r="D66" s="122">
        <v>5</v>
      </c>
      <c r="E66" s="122">
        <v>2</v>
      </c>
      <c r="F66" s="122">
        <v>7</v>
      </c>
      <c r="G66" s="122">
        <v>12</v>
      </c>
      <c r="H66" s="122">
        <v>2</v>
      </c>
      <c r="I66" s="122">
        <f t="shared" si="0"/>
        <v>14</v>
      </c>
      <c r="J66" s="122">
        <f t="shared" si="1"/>
        <v>7</v>
      </c>
      <c r="K66" s="124">
        <f t="shared" si="2"/>
        <v>1</v>
      </c>
      <c r="L66" s="125"/>
      <c r="N66" s="92"/>
      <c r="O66" s="92"/>
      <c r="P66" s="93"/>
    </row>
    <row r="67" spans="2:16" s="78" customFormat="1" ht="15.75">
      <c r="B67" s="121">
        <v>52</v>
      </c>
      <c r="C67" s="121" t="s">
        <v>61</v>
      </c>
      <c r="D67" s="122">
        <v>9</v>
      </c>
      <c r="E67" s="122">
        <v>1</v>
      </c>
      <c r="F67" s="122">
        <v>10</v>
      </c>
      <c r="G67" s="122">
        <v>6</v>
      </c>
      <c r="H67" s="122">
        <v>2</v>
      </c>
      <c r="I67" s="122">
        <f t="shared" si="0"/>
        <v>8</v>
      </c>
      <c r="J67" s="122">
        <f t="shared" si="1"/>
        <v>-2</v>
      </c>
      <c r="K67" s="124">
        <f t="shared" si="2"/>
        <v>-0.19999999999999996</v>
      </c>
      <c r="L67" s="125"/>
      <c r="N67" s="92"/>
      <c r="O67" s="92"/>
      <c r="P67" s="93"/>
    </row>
    <row r="68" spans="2:16" s="78" customFormat="1" ht="15" customHeight="1">
      <c r="B68" s="126"/>
      <c r="C68" s="126" t="s">
        <v>8</v>
      </c>
      <c r="D68" s="130">
        <v>9979</v>
      </c>
      <c r="E68" s="130">
        <v>1762</v>
      </c>
      <c r="F68" s="130">
        <v>11741</v>
      </c>
      <c r="G68" s="198">
        <v>9921</v>
      </c>
      <c r="H68" s="199">
        <v>2009</v>
      </c>
      <c r="I68" s="127">
        <f t="shared" si="0"/>
        <v>11930</v>
      </c>
      <c r="J68" s="127">
        <f t="shared" si="1"/>
        <v>189</v>
      </c>
      <c r="K68" s="128">
        <f t="shared" si="2"/>
        <v>1.6097436334213455E-2</v>
      </c>
      <c r="L68" s="125"/>
      <c r="N68" s="94"/>
      <c r="O68" s="94"/>
      <c r="P68" s="94"/>
    </row>
    <row r="69" spans="2:16">
      <c r="B69" s="118"/>
      <c r="C69" s="118"/>
      <c r="D69" s="131"/>
      <c r="E69" s="131"/>
      <c r="F69" s="132"/>
      <c r="G69" s="131"/>
      <c r="H69" s="131"/>
      <c r="I69" s="132"/>
      <c r="J69" s="132"/>
      <c r="K69" s="132"/>
      <c r="L69" s="118"/>
      <c r="N69" s="77"/>
      <c r="O69" s="77"/>
      <c r="P69" s="77"/>
    </row>
  </sheetData>
  <mergeCells count="10">
    <mergeCell ref="B4:B5"/>
    <mergeCell ref="C1:K1"/>
    <mergeCell ref="C2:K2"/>
    <mergeCell ref="C3:K3"/>
    <mergeCell ref="D4:F4"/>
    <mergeCell ref="G4:G5"/>
    <mergeCell ref="H4:H5"/>
    <mergeCell ref="I4:I5"/>
    <mergeCell ref="J4:K4"/>
    <mergeCell ref="C4:C5"/>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0"/>
  <sheetViews>
    <sheetView showGridLines="0" showRowColHeaders="0" zoomScaleNormal="100" workbookViewId="0">
      <pane ySplit="2" topLeftCell="A3" activePane="bottomLeft" state="frozen"/>
      <selection activeCell="C25" sqref="C25"/>
      <selection pane="bottomLeft" activeCell="R74" sqref="R74"/>
    </sheetView>
  </sheetViews>
  <sheetFormatPr baseColWidth="10" defaultRowHeight="12.75"/>
  <cols>
    <col min="1" max="7" width="0" style="10" hidden="1" customWidth="1"/>
    <col min="8" max="8" width="25.85546875" style="10" hidden="1" customWidth="1"/>
    <col min="9" max="14" width="11.42578125" style="10"/>
    <col min="15" max="15" width="19.85546875" style="10" customWidth="1"/>
    <col min="16" max="16" width="3.7109375" style="10" customWidth="1"/>
    <col min="17" max="16384" width="11.42578125" style="10"/>
  </cols>
  <sheetData>
    <row r="1" spans="1:24" ht="18.75">
      <c r="I1" s="168" t="s">
        <v>62</v>
      </c>
      <c r="J1" s="168"/>
      <c r="K1" s="168"/>
      <c r="L1" s="168"/>
      <c r="M1" s="168"/>
      <c r="N1" s="168"/>
      <c r="O1" s="168"/>
      <c r="P1" s="168"/>
      <c r="Q1" s="168"/>
      <c r="R1" s="168"/>
      <c r="S1" s="15"/>
    </row>
    <row r="2" spans="1:24" ht="20.100000000000001" customHeight="1">
      <c r="A2" s="142" t="s">
        <v>94</v>
      </c>
      <c r="B2" s="142"/>
      <c r="C2" s="142"/>
      <c r="D2" s="142"/>
      <c r="E2" s="142"/>
      <c r="F2" s="142"/>
      <c r="G2" s="142"/>
      <c r="H2" s="142"/>
      <c r="I2" s="142"/>
      <c r="J2" s="142"/>
      <c r="K2" s="142"/>
      <c r="L2" s="142"/>
      <c r="M2" s="142"/>
      <c r="N2" s="142"/>
      <c r="O2" s="142"/>
      <c r="P2" s="142"/>
      <c r="Q2" s="142"/>
      <c r="R2" s="142"/>
    </row>
    <row r="3" spans="1:24" customFormat="1" ht="39.75" customHeight="1">
      <c r="A3" s="10"/>
      <c r="B3" s="10"/>
      <c r="C3" s="10"/>
      <c r="D3" s="10"/>
      <c r="E3" s="10"/>
      <c r="F3" s="10"/>
      <c r="G3" s="10"/>
      <c r="H3" s="10"/>
      <c r="I3" s="10"/>
      <c r="J3" s="10"/>
      <c r="K3" s="10"/>
      <c r="L3" s="10"/>
      <c r="M3" s="10"/>
      <c r="N3" s="10"/>
      <c r="O3" s="10"/>
      <c r="P3" s="10"/>
    </row>
    <row r="4" spans="1:24" ht="19.5" customHeight="1">
      <c r="A4" s="10" t="s">
        <v>63</v>
      </c>
      <c r="I4" s="169" t="s">
        <v>66</v>
      </c>
      <c r="J4" s="169"/>
      <c r="K4" s="169"/>
      <c r="L4" s="169"/>
      <c r="M4" s="169"/>
      <c r="N4" s="169"/>
      <c r="O4" s="169"/>
      <c r="P4" s="169"/>
      <c r="Q4" s="76"/>
      <c r="R4" s="76"/>
      <c r="S4" s="76"/>
      <c r="T4" s="76"/>
      <c r="U4" s="76"/>
      <c r="V4" s="76"/>
      <c r="W4" s="76"/>
      <c r="X4" s="76"/>
    </row>
    <row r="5" spans="1:24" ht="12.75" customHeight="1">
      <c r="I5" s="75"/>
      <c r="J5" s="75"/>
      <c r="K5" s="75"/>
      <c r="L5" s="75"/>
      <c r="M5" s="75"/>
      <c r="N5" s="75"/>
      <c r="O5" s="75"/>
      <c r="P5" s="75"/>
      <c r="Q5" s="75"/>
    </row>
    <row r="6" spans="1:24" ht="14.25" customHeight="1">
      <c r="A6" s="13" t="str">
        <f>'Total y Variación interanual'!C68</f>
        <v>TOTAL</v>
      </c>
      <c r="B6" s="13">
        <f>'Total y Variación interanual'!I68</f>
        <v>11930</v>
      </c>
      <c r="C6" s="10">
        <v>1587</v>
      </c>
      <c r="D6" s="10">
        <v>22097</v>
      </c>
      <c r="E6" s="10">
        <v>28829</v>
      </c>
      <c r="F6" s="10">
        <v>2427</v>
      </c>
      <c r="G6" s="10">
        <v>31256</v>
      </c>
    </row>
    <row r="7" spans="1:24">
      <c r="J7" s="10" t="str">
        <f>'Total y Variación interanual'!$C$14</f>
        <v>ANDALUCÍA</v>
      </c>
      <c r="K7" s="13">
        <f>'Total y Variación interanual'!$I$14</f>
        <v>1332</v>
      </c>
    </row>
    <row r="8" spans="1:24">
      <c r="J8" s="10" t="str">
        <f>'Total y Variación interanual'!C18</f>
        <v>ARAGÓN</v>
      </c>
      <c r="K8" s="13">
        <f>'Total y Variación interanual'!I18</f>
        <v>430</v>
      </c>
    </row>
    <row r="9" spans="1:24">
      <c r="B9" s="10" t="s">
        <v>2</v>
      </c>
      <c r="C9" s="10" t="s">
        <v>3</v>
      </c>
      <c r="D9" s="10" t="s">
        <v>45</v>
      </c>
      <c r="J9" s="10" t="str">
        <f>'Total y Variación interanual'!C19</f>
        <v>ASTURIAS</v>
      </c>
      <c r="K9" s="13">
        <f>'Total y Variación interanual'!I19</f>
        <v>168</v>
      </c>
    </row>
    <row r="10" spans="1:24">
      <c r="A10" s="13" t="s">
        <v>64</v>
      </c>
      <c r="B10" s="13">
        <f>'Total y Variación interanual'!D68</f>
        <v>9979</v>
      </c>
      <c r="C10" s="13">
        <f>'Total y Variación interanual'!E68</f>
        <v>1762</v>
      </c>
      <c r="D10" s="13">
        <f>'Total y Variación interanual'!F68</f>
        <v>11741</v>
      </c>
      <c r="J10" s="10" t="str">
        <f>'Total y Variación interanual'!C20</f>
        <v>ILLES BALEARS</v>
      </c>
      <c r="K10" s="13">
        <f>'Total y Variación interanual'!I20</f>
        <v>370</v>
      </c>
    </row>
    <row r="11" spans="1:24">
      <c r="A11" s="13" t="s">
        <v>65</v>
      </c>
      <c r="B11" s="13">
        <f>'Total y Variación interanual'!G68</f>
        <v>9921</v>
      </c>
      <c r="C11" s="13">
        <f>'Total y Variación interanual'!H68</f>
        <v>2009</v>
      </c>
      <c r="D11" s="13">
        <f>'Total y Variación interanual'!I68</f>
        <v>11930</v>
      </c>
      <c r="J11" s="10" t="str">
        <f>'Total y Variación interanual'!C23</f>
        <v>CANARIAS</v>
      </c>
      <c r="K11" s="13">
        <f>'Total y Variación interanual'!I23</f>
        <v>251</v>
      </c>
    </row>
    <row r="12" spans="1:24">
      <c r="J12" s="10" t="str">
        <f>'Total y Variación interanual'!C24</f>
        <v>CANTABRIA</v>
      </c>
      <c r="K12" s="13">
        <f>'Total y Variación interanual'!I24</f>
        <v>91</v>
      </c>
    </row>
    <row r="13" spans="1:24">
      <c r="J13" s="10" t="str">
        <f>'Total y Variación interanual'!$C$34</f>
        <v>CASTILLA-LEÓN</v>
      </c>
      <c r="K13" s="13">
        <f>'Total y Variación interanual'!$I$34</f>
        <v>655</v>
      </c>
    </row>
    <row r="14" spans="1:24">
      <c r="J14" s="10" t="str">
        <f>'Total y Variación interanual'!$C$40</f>
        <v>CAST.-LA MANCHA</v>
      </c>
      <c r="K14" s="13">
        <f>'Total y Variación interanual'!$I$40</f>
        <v>482</v>
      </c>
    </row>
    <row r="15" spans="1:24" ht="12.75" customHeight="1">
      <c r="J15" s="10" t="str">
        <f>'Total y Variación interanual'!$C$45</f>
        <v>CATALUÑA</v>
      </c>
      <c r="K15" s="13">
        <f>'Total y Variación interanual'!$I$45</f>
        <v>1781</v>
      </c>
    </row>
    <row r="16" spans="1:24">
      <c r="J16" s="10" t="str">
        <f>'Total y Variación interanual'!$C$49</f>
        <v>C. VALENCIANA</v>
      </c>
      <c r="K16" s="13">
        <f>'Total y Variación interanual'!$I$49</f>
        <v>1410</v>
      </c>
    </row>
    <row r="17" spans="10:11">
      <c r="J17" s="10" t="str">
        <f>'Total y Variación interanual'!$C$52</f>
        <v>EXTREMADURA</v>
      </c>
      <c r="K17" s="13">
        <f>'Total y Variación interanual'!$I$52</f>
        <v>180</v>
      </c>
    </row>
    <row r="18" spans="10:11">
      <c r="J18" s="10" t="str">
        <f>'Total y Variación interanual'!C57</f>
        <v>GALICIA</v>
      </c>
      <c r="K18" s="13">
        <f>'Total y Variación interanual'!I57</f>
        <v>346</v>
      </c>
    </row>
    <row r="19" spans="10:11">
      <c r="J19" s="10" t="str">
        <f>'Total y Variación interanual'!C58</f>
        <v>C. DE MADRID</v>
      </c>
      <c r="K19" s="13">
        <f>'Total y Variación interanual'!I58</f>
        <v>2306</v>
      </c>
    </row>
    <row r="20" spans="10:11">
      <c r="J20" s="10" t="str">
        <f>'Total y Variación interanual'!C59</f>
        <v>R. DE MURCIA</v>
      </c>
      <c r="K20" s="13">
        <f>'Total y Variación interanual'!I59</f>
        <v>430</v>
      </c>
    </row>
    <row r="21" spans="10:11">
      <c r="J21" s="10" t="str">
        <f>'Total y Variación interanual'!C60</f>
        <v>NAVARRA</v>
      </c>
      <c r="K21" s="13">
        <f>'Total y Variación interanual'!I60</f>
        <v>484</v>
      </c>
    </row>
    <row r="22" spans="10:11">
      <c r="J22" s="10" t="str">
        <f>'Total y Variación interanual'!C64</f>
        <v>PAÍS VASCO</v>
      </c>
      <c r="K22" s="13">
        <f>'Total y Variación interanual'!I64</f>
        <v>1061</v>
      </c>
    </row>
    <row r="23" spans="10:11">
      <c r="J23" s="10" t="str">
        <f>'Total y Variación interanual'!C65</f>
        <v>LA RIOJA</v>
      </c>
      <c r="K23" s="13">
        <f>'Total y Variación interanual'!I65</f>
        <v>131</v>
      </c>
    </row>
    <row r="24" spans="10:11">
      <c r="J24" s="13" t="str">
        <f>'Total y Variación interanual'!C66</f>
        <v>CEUTA</v>
      </c>
      <c r="K24" s="13">
        <f>'Total y Variación interanual'!I66</f>
        <v>14</v>
      </c>
    </row>
    <row r="25" spans="10:11">
      <c r="J25" s="13" t="str">
        <f>'Total y Variación interanual'!C67</f>
        <v>MELILLA</v>
      </c>
      <c r="K25" s="13">
        <f>'Total y Variación interanual'!I67</f>
        <v>8</v>
      </c>
    </row>
    <row r="53" spans="9:15" ht="15" customHeight="1">
      <c r="I53" s="169" t="s">
        <v>96</v>
      </c>
      <c r="J53" s="169"/>
      <c r="K53" s="169"/>
      <c r="L53" s="169"/>
      <c r="M53" s="169"/>
      <c r="N53" s="169"/>
      <c r="O53" s="169"/>
    </row>
    <row r="63" spans="9:15">
      <c r="K63" s="13">
        <f>'Total y Variación interanual'!$D$68</f>
        <v>9979</v>
      </c>
    </row>
    <row r="64" spans="9:15">
      <c r="K64" s="13">
        <f>'Total y Variación interanual'!$G$68</f>
        <v>9921</v>
      </c>
    </row>
    <row r="65" spans="11:11">
      <c r="K65" s="13"/>
    </row>
    <row r="66" spans="11:11">
      <c r="K66" s="13">
        <f>'Total y Variación interanual'!$E$68</f>
        <v>1762</v>
      </c>
    </row>
    <row r="67" spans="11:11">
      <c r="K67" s="13">
        <f>'Total y Variación interanual'!$H$68</f>
        <v>2009</v>
      </c>
    </row>
    <row r="68" spans="11:11">
      <c r="K68" s="13"/>
    </row>
    <row r="69" spans="11:11">
      <c r="K69" s="13">
        <f>'Total y Variación interanual'!$F$68</f>
        <v>11741</v>
      </c>
    </row>
    <row r="70" spans="11:11">
      <c r="K70" s="13">
        <f>'Total y Variación interanual'!$I$68</f>
        <v>11930</v>
      </c>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029965B81DE14C9C1C877CED9F0127" ma:contentTypeVersion="1" ma:contentTypeDescription="Crear nuevo documento." ma:contentTypeScope="" ma:versionID="9bf5f3f00097449a711cef44f0e51253">
  <xsd:schema xmlns:xsd="http://www.w3.org/2001/XMLSchema" xmlns:xs="http://www.w3.org/2001/XMLSchema" xmlns:p="http://schemas.microsoft.com/office/2006/metadata/properties" xmlns:ns1="http://schemas.microsoft.com/sharepoint/v3" targetNamespace="http://schemas.microsoft.com/office/2006/metadata/properties" ma:root="true" ma:fieldsID="0fa58ab6bdef439119b64b6b50b7cac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2203C6D-144D-4607-8BFD-FC8EF3665437}"/>
</file>

<file path=customXml/itemProps2.xml><?xml version="1.0" encoding="utf-8"?>
<ds:datastoreItem xmlns:ds="http://schemas.openxmlformats.org/officeDocument/2006/customXml" ds:itemID="{3668DA7E-5D6A-4825-AA4B-D033DC809A8D}"/>
</file>

<file path=customXml/itemProps3.xml><?xml version="1.0" encoding="utf-8"?>
<ds:datastoreItem xmlns:ds="http://schemas.openxmlformats.org/officeDocument/2006/customXml" ds:itemID="{9528C904-5477-4733-800C-C0B1987CFF27}"/>
</file>

<file path=docMetadata/LabelInfo.xml><?xml version="1.0" encoding="utf-8"?>
<clbl:labelList xmlns:clbl="http://schemas.microsoft.com/office/2020/mipLabelMetadata">
  <clbl:label id="{7c93e8fe-bb45-447d-9fbd-08f2d4d61ed3}" enabled="1" method="Standard" siteId="{a22f907a-53a6-449f-b082-22c03676d7f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Prestaciones por CC.AA</vt:lpstr>
      <vt:lpstr>Procesos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Portada!Área_de_impresión</vt:lpstr>
      <vt:lpstr>Prestaciones!Área_de_impresión</vt:lpstr>
      <vt:lpstr>'Prestaciones por CC.AA'!Área_de_impresión</vt:lpstr>
      <vt:lpstr>'Procesos y duraciones medias'!Área_de_impresión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GALLEGO SANCHEZ, ANGEL</cp:lastModifiedBy>
  <cp:lastPrinted>2020-07-22T07:39:18Z</cp:lastPrinted>
  <dcterms:created xsi:type="dcterms:W3CDTF">2020-04-09T17:28:39Z</dcterms:created>
  <dcterms:modified xsi:type="dcterms:W3CDTF">2025-04-23T15:52:28Z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0x010100CD029965B81DE14C9C1C877CED9F0127</vt:lpwstr>
  </property>
</Properties>
</file>