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diagrams/data3.xml" ContentType="application/vnd.openxmlformats-officedocument.drawingml.diagramData+xml"/>
  <Override PartName="/xl/diagrams/data1.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I:\GESTION\DATOS\maternidad, paternidad y excedencias\cuarto trimestre\4 trimestre 2023\"/>
    </mc:Choice>
  </mc:AlternateContent>
  <xr:revisionPtr revIDLastSave="0" documentId="13_ncr:1_{0C7FD3D8-D5A7-4261-93CD-6E3E4AF7A0EB}" xr6:coauthVersionLast="47" xr6:coauthVersionMax="47" xr10:uidLastSave="{00000000-0000-0000-0000-000000000000}"/>
  <bookViews>
    <workbookView xWindow="28680" yWindow="-120" windowWidth="29040" windowHeight="1584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10"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_xlnm._FilterDatabase" localSheetId="8" hidden="1">'Excedencias por CC.AA'!$J$6:$K$6</definedName>
    <definedName name="_xlnm._FilterDatabase" localSheetId="4" hidden="1">'Procesos por CC.AA'!$A$6:$B$6</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10" l="1"/>
  <c r="E80" i="10"/>
  <c r="F75" i="5" l="1"/>
  <c r="G75" i="5"/>
  <c r="H75" i="5"/>
  <c r="E75" i="5"/>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5" i="9"/>
  <c r="K24" i="9"/>
  <c r="J25" i="9"/>
  <c r="J24" i="9"/>
  <c r="K11" i="9"/>
  <c r="K22" i="9"/>
  <c r="J11" i="9"/>
  <c r="J22" i="9"/>
  <c r="K17" i="9"/>
  <c r="K7" i="9"/>
  <c r="K13" i="9"/>
  <c r="K15" i="9"/>
  <c r="J17" i="9"/>
  <c r="J7" i="9"/>
  <c r="J13" i="9"/>
  <c r="J15" i="9"/>
  <c r="K21" i="9"/>
  <c r="J21" i="9"/>
  <c r="K10" i="9"/>
  <c r="J10" i="9"/>
  <c r="K8" i="9"/>
  <c r="J8" i="9"/>
  <c r="K14" i="9"/>
  <c r="J14" i="9"/>
  <c r="K12" i="9"/>
  <c r="J12" i="9"/>
  <c r="K19" i="9"/>
  <c r="K23" i="9"/>
  <c r="J19" i="9"/>
  <c r="J23" i="9"/>
  <c r="K16" i="9"/>
  <c r="K20" i="9"/>
  <c r="K18" i="9"/>
  <c r="J16" i="9"/>
  <c r="J20" i="9"/>
  <c r="J18" i="9"/>
  <c r="K9" i="9"/>
  <c r="J9" i="9"/>
  <c r="B27" i="6"/>
  <c r="C36" i="6" s="1"/>
  <c r="A24" i="6"/>
  <c r="A25" i="6"/>
  <c r="A12" i="6"/>
  <c r="A10" i="6"/>
  <c r="A23" i="6"/>
  <c r="A20" i="6"/>
  <c r="A15" i="6"/>
  <c r="A9" i="6"/>
  <c r="A11" i="6"/>
  <c r="A19" i="6"/>
  <c r="A8" i="6"/>
  <c r="A13" i="6"/>
  <c r="A14" i="6"/>
  <c r="A22" i="6"/>
  <c r="A16" i="6"/>
  <c r="A18" i="6"/>
  <c r="A21" i="6"/>
  <c r="A17" i="6"/>
  <c r="A7" i="6"/>
  <c r="B24" i="6"/>
  <c r="B25" i="6"/>
  <c r="B12" i="6"/>
  <c r="B10" i="6"/>
  <c r="B23" i="6"/>
  <c r="B20" i="6"/>
  <c r="B15" i="6"/>
  <c r="B9" i="6"/>
  <c r="B11" i="6"/>
  <c r="B19" i="6"/>
  <c r="B8" i="6"/>
  <c r="B13" i="6"/>
  <c r="B14" i="6"/>
  <c r="B22" i="6"/>
  <c r="B16" i="6"/>
  <c r="B18" i="6"/>
  <c r="B21" i="6"/>
  <c r="B17"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<sst xmlns="http://schemas.openxmlformats.org/spreadsheetml/2006/main" count="250" uniqueCount="111">
  <si>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</si>
  <si>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</si>
  <si>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</si>
  <si>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</si>
  <si>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</si>
  <si>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</si>
  <si>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</si>
  <si>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</si>
  <si>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</si>
  <si>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</si>
  <si>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</si>
  <si>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</si>
  <si>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</si>
  <si>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</si>
  <si>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</si>
  <si>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</si>
  <si>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</si>
  <si>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</si>
  <si>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</si>
  <si>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</si>
  <si>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</si>
  <si>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</si>
  <si>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</si>
  <si>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</si>
  <si>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</si>
  <si>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</si>
  <si>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</si>
  <si>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</si>
  <si>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</si>
  <si>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</si>
  <si>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</si>
  <si>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</si>
  <si>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</si>
  <si>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</si>
  <si>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</si>
  <si>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</si>
  <si>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</si>
  <si>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</si>
  <si>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</si>
  <si>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</si>
  <si>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</si>
  <si>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</si>
  <si>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</si>
  <si>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</si>
  <si>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</si>
  <si>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</si>
  <si>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</si>
  <si>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</si>
  <si>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</si>
  <si>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</si>
  <si>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</si>
  <si>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</si>
  <si>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</si>
  <si>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</si>
  <si>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</si>
  <si>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</si>
  <si>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</si>
  <si>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</si>
  <si>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</si>
  <si>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</si>
  <si>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</si>
  <si>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</si>
  <si>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</si>
  <si>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</si>
  <si>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</si>
  <si>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</si>
  <si>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</si>
  <si>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</si>
  <si>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</si>
  <si>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</si>
  <si>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</si>
  <si>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</si>
  <si>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</si>
  <si>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</si>
  <si>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</si>
  <si>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ENERO - DICIEMBRE 2022</t>
  </si>
  <si>
    <t>GASTO ENERO/DICIEMBRE
 2023</t>
  </si>
  <si>
    <t>ENERO - DICIEMBRE 2023</t>
  </si>
  <si>
    <r>
      <t xml:space="preserve">COMPARACIÓN 2022/2023 </t>
    </r>
    <r>
      <rPr>
        <sz val="14"/>
        <rFont val="Calibri"/>
        <family val="2"/>
        <scheme val="minor"/>
      </rPr>
      <t xml:space="preserve"> (Enero -Diciembre)</t>
    </r>
  </si>
  <si>
    <t>Variación 2022/2023</t>
  </si>
  <si>
    <r>
      <t xml:space="preserve">PRESTACIÓN DE NACIMIENTO Y CUIDADO DE MENOR </t>
    </r>
    <r>
      <rPr>
        <b/>
        <vertAlign val="superscript"/>
        <sz val="14"/>
        <color theme="9" tint="-0.249977111117893"/>
        <rFont val="Calibri"/>
        <family val="2"/>
        <scheme val="minor"/>
      </rPr>
      <t>(1)</t>
    </r>
  </si>
  <si>
    <r>
      <t>ENERO-DICIEMBRE 2023</t>
    </r>
    <r>
      <rPr>
        <b/>
        <vertAlign val="superscript"/>
        <sz val="14"/>
        <rFont val="Calibri"/>
        <family val="2"/>
        <scheme val="minor"/>
      </rPr>
      <t xml:space="preserve"> (2)</t>
    </r>
  </si>
  <si>
    <r>
      <t xml:space="preserve">ENERO-DICIEMBRE 2023 </t>
    </r>
    <r>
      <rPr>
        <b/>
        <vertAlign val="superscript"/>
        <sz val="14"/>
        <rFont val="Calibri"/>
        <family val="2"/>
        <scheme val="minor"/>
      </rPr>
      <t>(2)</t>
    </r>
  </si>
  <si>
    <t>PROCESOS</t>
  </si>
  <si>
    <t>ANDALUCIA</t>
  </si>
  <si>
    <t>ARAGÓN</t>
  </si>
  <si>
    <t>ASTURIAS</t>
  </si>
  <si>
    <t>ILLES BALEARS</t>
  </si>
  <si>
    <t>CANARIAS</t>
  </si>
  <si>
    <t>CANTABRIA</t>
  </si>
  <si>
    <t>CASTILLA Y LEÓN</t>
  </si>
  <si>
    <t>CASTILLA LA MANCHA</t>
  </si>
  <si>
    <t>Girona</t>
  </si>
  <si>
    <t>Lleida</t>
  </si>
  <si>
    <t>A Coruña</t>
  </si>
  <si>
    <t>Ourense</t>
  </si>
  <si>
    <t>MADRID</t>
  </si>
  <si>
    <t>MURCIA</t>
  </si>
  <si>
    <t>COM. VALENCIANA</t>
  </si>
  <si>
    <t>Alacant-Alicante</t>
  </si>
  <si>
    <t>Castelló</t>
  </si>
  <si>
    <t>Araba-Álava</t>
  </si>
  <si>
    <t>Gipuzkoa</t>
  </si>
  <si>
    <t>Bizkaia</t>
  </si>
  <si>
    <r>
      <t xml:space="preserve">SEGUIMIENTO ESTADÍSTICO DE LOS PROCESOS  DE NACIMIENTO Y CUIDADO DEL MENOR </t>
    </r>
    <r>
      <rPr>
        <b/>
        <vertAlign val="superscript"/>
        <sz val="14"/>
        <rFont val="Calibri"/>
        <family val="2"/>
        <scheme val="minor"/>
      </rPr>
      <t>(1)</t>
    </r>
  </si>
  <si>
    <r>
      <rPr>
        <b/>
        <vertAlign val="superscript"/>
        <sz val="10"/>
        <rFont val="Calibri"/>
        <family val="2"/>
        <scheme val="minor"/>
      </rPr>
      <t>(1)</t>
    </r>
    <r>
      <rPr>
        <sz val="10"/>
        <rFont val="Calibri"/>
        <family val="2"/>
        <scheme val="minor"/>
      </rPr>
      <t xml:space="preserve"> Solo prestaciones reconocidas por el INSS sin ISM. No se incluyen los procesos por adopción y acogimiento.</t>
    </r>
  </si>
  <si>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</si>
  <si>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t xml:space="preserve">DURACIÓN MEDIA DE LOS PROCESOS PARA EL </t>
    </r>
    <r>
      <rPr>
        <b/>
        <sz val="12"/>
        <color rgb="FFFF0000"/>
        <rFont val="Calibri"/>
        <family val="2"/>
        <scheme val="minor"/>
      </rPr>
      <t>PRIMER PROGENITOR</t>
    </r>
    <r>
      <rPr>
        <b/>
        <sz val="12"/>
        <rFont val="Calibri"/>
        <family val="2"/>
        <scheme val="minor"/>
      </rPr>
      <t xml:space="preserve"> EN LOS SUPUESTOS DE MATERNIDAD BIOLÓGICA</t>
    </r>
    <r>
      <rPr>
        <b/>
        <vertAlign val="superscript"/>
        <sz val="12"/>
        <rFont val="Calibri"/>
        <family val="2"/>
        <scheme val="minor"/>
      </rPr>
      <t xml:space="preserve"> (2)</t>
    </r>
  </si>
  <si>
    <r>
      <rPr>
        <vertAlign val="superscript"/>
        <sz val="10"/>
        <rFont val="Calibri"/>
        <family val="2"/>
        <scheme val="minor"/>
      </rPr>
      <t>(1)</t>
    </r>
    <r>
      <rPr>
        <sz val="10"/>
        <rFont val="Calibri"/>
        <family val="2"/>
        <scheme val="minor"/>
      </rPr>
      <t xml:space="preserve"> 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</si>
  <si>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</si>
  <si>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rPr>
        <vertAlign val="superscript"/>
        <sz val="10"/>
        <rFont val="Calibri"/>
        <family val="2"/>
        <scheme val="minor"/>
      </rPr>
      <t xml:space="preserve">(1) </t>
    </r>
    <r>
      <rPr>
        <sz val="10"/>
        <rFont val="Calibri"/>
        <family val="2"/>
        <scheme val="minor"/>
      </rPr>
      <t>Solo prestaciones reconocidas por el INSS sin ISM.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</si>
</sst>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6">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
      <sz val="10"/>
      <color rgb="FFFF0000"/>
      <name val="Arial"/>
      <family val="2"/>
    </font>
    <font>
      <b/>
      <vertAlign val="superscript"/>
      <sz val="14"/>
      <color theme="9" tint="-0.249977111117893"/>
      <name val="Calibri"/>
      <family val="2"/>
      <scheme val="minor"/>
    </font>
    <font>
      <b/>
      <vertAlign val="superscript"/>
      <sz val="14"/>
      <name val="Calibri"/>
      <family val="2"/>
      <scheme val="minor"/>
    </font>
    <font>
      <b/>
      <vertAlign val="superscript"/>
      <sz val="12"/>
      <name val="Calibri"/>
      <family val="2"/>
      <scheme val="minor"/>
    </font>
    <font>
      <b/>
      <vertAlign val="superscript"/>
      <sz val="10"/>
      <name val="Calibri"/>
      <family val="2"/>
      <scheme val="minor"/>
    </font>
    <font>
      <vertAlign val="superscript"/>
      <sz val="1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1">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Font="1"/>
    <xf numFmtId="0" fontId="27" fillId="9" borderId="15" xfId="1" applyFont="1" applyFill="1" applyBorder="1" applyAlignment="1">
      <alignment horizontal="center" vertical="center" wrapText="1"/>
    </xf>
    <xf numFmtId="0" fontId="70" fillId="0" borderId="0" xfId="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0" fontId="12" fillId="0" borderId="0" xfId="1" applyFont="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xf numFmtId="3" fontId="27" fillId="0" borderId="0" xfId="2" applyNumberFormat="1" applyFont="1" applyAlignment="1">
      <alignment horizontal="centerContinuous" vertical="center"/>
    </xf>
    <xf numFmtId="3" fontId="18" fillId="0" borderId="0" xfId="1" applyNumberFormat="1" applyFont="1" applyAlignment="1">
      <alignment horizontal="centerContinuous" vertical="center"/>
    </xf>
    <xf numFmtId="17" fontId="18" fillId="0" borderId="0" xfId="1" applyNumberFormat="1" applyFont="1" applyAlignment="1">
      <alignment horizontal="centerContinuous"/>
    </xf>
    <xf numFmtId="0" fontId="27" fillId="9" borderId="15" xfId="1" applyFont="1" applyFill="1" applyBorder="1" applyAlignment="1">
      <alignment horizontal="centerContinuous" vertical="center" wrapText="1"/>
    </xf>
    <xf numFmtId="0" fontId="28" fillId="9" borderId="15" xfId="1" applyFont="1" applyFill="1" applyBorder="1" applyAlignment="1">
      <alignment horizontal="centerContinuous" vertical="center"/>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CATALUÑA</c:v>
                </c:pt>
                <c:pt idx="2">
                  <c:v>MADRID</c:v>
                </c:pt>
                <c:pt idx="3">
                  <c:v>COM. VALENCIANA</c:v>
                </c:pt>
                <c:pt idx="4">
                  <c:v>GALICIA</c:v>
                </c:pt>
                <c:pt idx="5">
                  <c:v>PAÍS VASCO</c:v>
                </c:pt>
                <c:pt idx="6">
                  <c:v>CASTILLA LA MANCHA</c:v>
                </c:pt>
                <c:pt idx="7">
                  <c:v>CASTILLA Y LEÓN</c:v>
                </c:pt>
                <c:pt idx="8">
                  <c:v>MURCIA</c:v>
                </c:pt>
                <c:pt idx="9">
                  <c:v>CANARIAS</c:v>
                </c:pt>
                <c:pt idx="10">
                  <c:v>ARAGÓN</c:v>
                </c:pt>
                <c:pt idx="11">
                  <c:v>ILLES BALEARS</c:v>
                </c:pt>
                <c:pt idx="12">
                  <c:v>EXTREMADURA</c:v>
                </c:pt>
                <c:pt idx="13">
                  <c:v>NAVARRA</c:v>
                </c:pt>
                <c:pt idx="14">
                  <c:v>ASTURIAS</c:v>
                </c:pt>
                <c:pt idx="15">
                  <c:v>CANTABRIA</c:v>
                </c:pt>
                <c:pt idx="16">
                  <c:v>LA RIOJA</c:v>
                </c:pt>
                <c:pt idx="17">
                  <c:v>MELILLA</c:v>
                </c:pt>
                <c:pt idx="18">
                  <c:v>CEUTA</c:v>
                </c:pt>
              </c:strCache>
            </c:strRef>
          </c:cat>
          <c:val>
            <c:numRef>
              <c:f>'Procesos por CC.AA'!$B$7:$B$25</c:f>
              <c:numCache>
                <c:formatCode>#,##0</c:formatCode>
                <c:ptCount val="19"/>
                <c:pt idx="0">
                  <c:v>87008</c:v>
                </c:pt>
                <c:pt idx="1">
                  <c:v>82180</c:v>
                </c:pt>
                <c:pt idx="2">
                  <c:v>74755</c:v>
                </c:pt>
                <c:pt idx="3">
                  <c:v>47758</c:v>
                </c:pt>
                <c:pt idx="4">
                  <c:v>21118</c:v>
                </c:pt>
                <c:pt idx="5">
                  <c:v>20711</c:v>
                </c:pt>
                <c:pt idx="6">
                  <c:v>20420</c:v>
                </c:pt>
                <c:pt idx="7">
                  <c:v>19458</c:v>
                </c:pt>
                <c:pt idx="8">
                  <c:v>18450</c:v>
                </c:pt>
                <c:pt idx="9">
                  <c:v>16589</c:v>
                </c:pt>
                <c:pt idx="10">
                  <c:v>13462</c:v>
                </c:pt>
                <c:pt idx="11">
                  <c:v>12800</c:v>
                </c:pt>
                <c:pt idx="12">
                  <c:v>10533</c:v>
                </c:pt>
                <c:pt idx="13">
                  <c:v>6743</c:v>
                </c:pt>
                <c:pt idx="14">
                  <c:v>6630</c:v>
                </c:pt>
                <c:pt idx="15">
                  <c:v>4556</c:v>
                </c:pt>
                <c:pt idx="16">
                  <c:v>3047</c:v>
                </c:pt>
                <c:pt idx="17">
                  <c:v>860</c:v>
                </c:pt>
                <c:pt idx="18">
                  <c:v>600</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C. DE MADRID</c:v>
                </c:pt>
                <c:pt idx="1">
                  <c:v>CATALUÑA</c:v>
                </c:pt>
                <c:pt idx="2">
                  <c:v>ANDALUCIA</c:v>
                </c:pt>
                <c:pt idx="3">
                  <c:v>C. VALENCIANA</c:v>
                </c:pt>
                <c:pt idx="4">
                  <c:v>PAÍS VASCO</c:v>
                </c:pt>
                <c:pt idx="5">
                  <c:v>CASTILLA-LEÓN</c:v>
                </c:pt>
                <c:pt idx="6">
                  <c:v>R. DE MURCIA</c:v>
                </c:pt>
                <c:pt idx="7">
                  <c:v>CAST.-LA MANCHA</c:v>
                </c:pt>
                <c:pt idx="8">
                  <c:v>NAVARRA</c:v>
                </c:pt>
                <c:pt idx="9">
                  <c:v>ARAGÓN</c:v>
                </c:pt>
                <c:pt idx="10">
                  <c:v>GALICIA</c:v>
                </c:pt>
                <c:pt idx="11">
                  <c:v>ILLES BALEARS</c:v>
                </c:pt>
                <c:pt idx="12">
                  <c:v>CANARIAS</c:v>
                </c:pt>
                <c:pt idx="13">
                  <c:v>ASTURIAS</c:v>
                </c:pt>
                <c:pt idx="14">
                  <c:v>EXTREMADURA</c:v>
                </c:pt>
                <c:pt idx="15">
                  <c:v>LA RIOJA</c:v>
                </c:pt>
                <c:pt idx="16">
                  <c:v>CANTABRIA</c:v>
                </c:pt>
                <c:pt idx="17">
                  <c:v>MELILLA</c:v>
                </c:pt>
                <c:pt idx="18">
                  <c:v>CEUTA</c:v>
                </c:pt>
              </c:strCache>
            </c:strRef>
          </c:cat>
          <c:val>
            <c:numRef>
              <c:f>'Excedencias por CC.AA'!$K$7:$K$25</c:f>
              <c:numCache>
                <c:formatCode>#,##0</c:formatCode>
                <c:ptCount val="19"/>
                <c:pt idx="0">
                  <c:v>11413</c:v>
                </c:pt>
                <c:pt idx="1">
                  <c:v>8143</c:v>
                </c:pt>
                <c:pt idx="2">
                  <c:v>6281</c:v>
                </c:pt>
                <c:pt idx="3">
                  <c:v>5593</c:v>
                </c:pt>
                <c:pt idx="4">
                  <c:v>5337</c:v>
                </c:pt>
                <c:pt idx="5">
                  <c:v>2897</c:v>
                </c:pt>
                <c:pt idx="6">
                  <c:v>2231</c:v>
                </c:pt>
                <c:pt idx="7">
                  <c:v>2156</c:v>
                </c:pt>
                <c:pt idx="8">
                  <c:v>2114</c:v>
                </c:pt>
                <c:pt idx="9">
                  <c:v>2084</c:v>
                </c:pt>
                <c:pt idx="10">
                  <c:v>1607</c:v>
                </c:pt>
                <c:pt idx="11">
                  <c:v>1558</c:v>
                </c:pt>
                <c:pt idx="12">
                  <c:v>1002</c:v>
                </c:pt>
                <c:pt idx="13">
                  <c:v>727</c:v>
                </c:pt>
                <c:pt idx="14">
                  <c:v>607</c:v>
                </c:pt>
                <c:pt idx="15">
                  <c:v>523</c:v>
                </c:pt>
                <c:pt idx="16">
                  <c:v>446</c:v>
                </c:pt>
                <c:pt idx="17">
                  <c:v>41</c:v>
                </c:pt>
                <c:pt idx="18">
                  <c:v>36</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3358640318192838"/>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40788</c:v>
                </c:pt>
                <c:pt idx="1">
                  <c:v>46052</c:v>
                </c:pt>
                <c:pt idx="3">
                  <c:v>6667</c:v>
                </c:pt>
                <c:pt idx="4">
                  <c:v>8744</c:v>
                </c:pt>
                <c:pt idx="6">
                  <c:v>47455</c:v>
                </c:pt>
                <c:pt idx="7">
                  <c:v>54796</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46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705" y="696067"/>
          <a:ext cx="4356911" cy="703365"/>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705" y="696067"/>
        <a:ext cx="4356911" cy="703365"/>
      </dsp:txXfrm>
    </dsp:sp>
    <dsp:sp modelId="{D499A129-BAD7-4020-AF70-F140AAC5A5A2}">
      <dsp:nvSpPr>
        <dsp:cNvPr id="0" name=""/>
        <dsp:cNvSpPr/>
      </dsp:nvSpPr>
      <dsp:spPr>
        <a:xfrm>
          <a:off x="0" y="416044"/>
          <a:ext cx="1263410" cy="1263410"/>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178618</xdr:rowOff>
    </xdr:from>
    <xdr:to>
      <xdr:col>5</xdr:col>
      <xdr:colOff>438843</xdr:colOff>
      <xdr:row>23</xdr:row>
      <xdr:rowOff>106641</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264468"/>
          <a:ext cx="5563293" cy="2833148"/>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xdr:row>
      <xdr:rowOff>47626</xdr:rowOff>
    </xdr:from>
    <xdr:to>
      <xdr:col>15</xdr:col>
      <xdr:colOff>132484</xdr:colOff>
      <xdr:row>32</xdr:row>
      <xdr:rowOff>187037</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1464367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1111250</xdr:colOff>
      <xdr:row>9</xdr:row>
      <xdr:rowOff>133350</xdr:rowOff>
    </xdr:from>
    <xdr:to>
      <xdr:col>3</xdr:col>
      <xdr:colOff>266728</xdr:colOff>
      <xdr:row>15</xdr:row>
      <xdr:rowOff>6691</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172810</xdr:colOff>
      <xdr:row>4</xdr:row>
      <xdr:rowOff>84365</xdr:rowOff>
    </xdr:from>
    <xdr:to>
      <xdr:col>16</xdr:col>
      <xdr:colOff>483548</xdr:colOff>
      <xdr:row>48</xdr:row>
      <xdr:rowOff>159823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250824</xdr:colOff>
      <xdr:row>56</xdr:row>
      <xdr:rowOff>160337</xdr:rowOff>
    </xdr:from>
    <xdr:to>
      <xdr:col>14</xdr:col>
      <xdr:colOff>1022349</xdr:colOff>
      <xdr:row>78</xdr:row>
      <xdr:rowOff>47625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14057"/>
          <a:ext cx="1590661" cy="238577"/>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2022</a:t>
            </a:r>
            <a:r>
              <a:rPr lang="es-ES" sz="1100" baseline="0"/>
              <a:t>           </a:t>
            </a:r>
            <a:r>
              <a:rPr lang="es-ES" sz="1100"/>
              <a:t>2023</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J12" sqref="J1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41" t="s">
        <v>73</v>
      </c>
      <c r="C22" s="141"/>
      <c r="D22" s="141"/>
      <c r="E22" s="6"/>
    </row>
    <row r="23" spans="2:5" ht="26.25" customHeight="1">
      <c r="B23" s="142">
        <f>'Totales y gasto'!$E$75</f>
        <v>467678</v>
      </c>
      <c r="C23" s="142"/>
      <c r="D23" s="142"/>
      <c r="E23" s="7"/>
    </row>
    <row r="24" spans="2:5" ht="14.25" customHeight="1">
      <c r="B24" s="3"/>
      <c r="C24" s="3"/>
      <c r="D24" s="3"/>
    </row>
    <row r="25" spans="2:5" ht="26.25">
      <c r="B25" s="4" t="s">
        <v>0</v>
      </c>
      <c r="C25" s="3"/>
      <c r="D25" s="5">
        <f>'Totales y gasto'!$F$75</f>
        <v>220829</v>
      </c>
    </row>
    <row r="26" spans="2:5" ht="26.25">
      <c r="B26" s="4" t="s">
        <v>1</v>
      </c>
      <c r="C26" s="3"/>
      <c r="D26" s="5">
        <f>'Totales y gasto'!$G$75</f>
        <v>246849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66" activePane="bottomLeft" state="frozen"/>
      <selection activeCell="C25" sqref="C25"/>
      <selection pane="bottomLeft" activeCell="Q102" sqref="Q102"/>
    </sheetView>
  </sheetViews>
  <sheetFormatPr baseColWidth="10" defaultColWidth="11.42578125"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21">
      <c r="D6" s="145" t="s">
        <v>80</v>
      </c>
      <c r="E6" s="145"/>
      <c r="F6" s="145"/>
      <c r="G6" s="145"/>
      <c r="H6" s="146"/>
      <c r="I6" s="17"/>
      <c r="J6" s="18"/>
    </row>
    <row r="7" spans="1:23" ht="20.100000000000001" customHeight="1">
      <c r="D7" s="147" t="s">
        <v>81</v>
      </c>
      <c r="E7" s="147"/>
      <c r="F7" s="147"/>
      <c r="G7" s="147"/>
      <c r="H7" s="148"/>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9" t="s">
        <v>4</v>
      </c>
      <c r="F10" s="150"/>
      <c r="G10" s="151"/>
      <c r="H10" s="25"/>
      <c r="I10" s="26"/>
      <c r="J10" s="27"/>
    </row>
    <row r="11" spans="1:23" s="28" customFormat="1" ht="21.4" customHeight="1">
      <c r="C11" s="144" t="s">
        <v>70</v>
      </c>
      <c r="D11" s="152" t="s">
        <v>74</v>
      </c>
      <c r="E11" s="152" t="s">
        <v>71</v>
      </c>
      <c r="F11" s="152" t="s">
        <v>5</v>
      </c>
      <c r="G11" s="152" t="s">
        <v>6</v>
      </c>
      <c r="H11" s="152" t="s">
        <v>76</v>
      </c>
      <c r="I11" s="29"/>
      <c r="J11" s="30"/>
      <c r="M11" s="31"/>
    </row>
    <row r="12" spans="1:23" s="28" customFormat="1" ht="24.75" customHeight="1">
      <c r="C12" s="144"/>
      <c r="D12" s="152"/>
      <c r="E12" s="152"/>
      <c r="F12" s="152"/>
      <c r="G12" s="152"/>
      <c r="H12" s="152"/>
      <c r="I12" s="29"/>
      <c r="J12" s="30"/>
      <c r="M12" s="31"/>
    </row>
    <row r="13" spans="1:23" s="23" customFormat="1" ht="16.149999999999999" customHeight="1">
      <c r="A13" s="32"/>
      <c r="B13" s="32"/>
      <c r="C13" s="99"/>
      <c r="D13" s="99" t="s">
        <v>84</v>
      </c>
      <c r="E13" s="100">
        <v>87008</v>
      </c>
      <c r="F13" s="100">
        <v>41542</v>
      </c>
      <c r="G13" s="100">
        <v>45466</v>
      </c>
      <c r="H13" s="101">
        <v>536580604.31</v>
      </c>
      <c r="I13" s="33"/>
      <c r="J13" s="34">
        <f>K13-E13</f>
        <v>0</v>
      </c>
      <c r="K13" s="35">
        <f>SUM(F13:G13)</f>
        <v>87008</v>
      </c>
      <c r="L13" s="36">
        <f>SUM(H14:H21)</f>
        <v>536580604.31</v>
      </c>
      <c r="M13" s="37">
        <f>L13-H13</f>
        <v>0</v>
      </c>
      <c r="T13" s="86"/>
      <c r="U13" s="86"/>
      <c r="V13" s="86"/>
      <c r="W13" s="87"/>
    </row>
    <row r="14" spans="1:23" ht="16.149999999999999" customHeight="1">
      <c r="A14" s="32"/>
      <c r="B14" s="32"/>
      <c r="C14" s="102">
        <v>4</v>
      </c>
      <c r="D14" s="103" t="s">
        <v>12</v>
      </c>
      <c r="E14" s="104">
        <v>9688</v>
      </c>
      <c r="F14" s="104">
        <v>4245</v>
      </c>
      <c r="G14" s="104">
        <v>5443</v>
      </c>
      <c r="H14" s="105">
        <v>54026005.670000002</v>
      </c>
      <c r="I14" s="38"/>
      <c r="J14" s="34">
        <f t="shared" ref="J14:J75" si="0">K14-E14</f>
        <v>0</v>
      </c>
      <c r="K14" s="35">
        <f t="shared" ref="K14:K75" si="1">SUM(F14:G14)</f>
        <v>9688</v>
      </c>
      <c r="M14" s="37"/>
      <c r="T14" s="88"/>
      <c r="U14" s="88"/>
      <c r="V14" s="88"/>
      <c r="W14" s="89"/>
    </row>
    <row r="15" spans="1:23" ht="16.149999999999999" customHeight="1">
      <c r="A15" s="32"/>
      <c r="B15" s="32"/>
      <c r="C15" s="102">
        <v>11</v>
      </c>
      <c r="D15" s="103" t="s">
        <v>13</v>
      </c>
      <c r="E15" s="104">
        <v>10424</v>
      </c>
      <c r="F15" s="104">
        <v>5082</v>
      </c>
      <c r="G15" s="104">
        <v>5342</v>
      </c>
      <c r="H15" s="105">
        <v>64045411.200000003</v>
      </c>
      <c r="I15" s="38"/>
      <c r="J15" s="34">
        <f t="shared" si="0"/>
        <v>0</v>
      </c>
      <c r="K15" s="35">
        <f t="shared" si="1"/>
        <v>10424</v>
      </c>
      <c r="M15" s="37"/>
      <c r="T15" s="88"/>
      <c r="U15" s="88"/>
      <c r="V15" s="88"/>
      <c r="W15" s="89"/>
    </row>
    <row r="16" spans="1:23" ht="16.149999999999999" customHeight="1">
      <c r="A16" s="32"/>
      <c r="B16" s="32"/>
      <c r="C16" s="102">
        <v>14</v>
      </c>
      <c r="D16" s="103" t="s">
        <v>14</v>
      </c>
      <c r="E16" s="104">
        <v>8288</v>
      </c>
      <c r="F16" s="104">
        <v>3970</v>
      </c>
      <c r="G16" s="104">
        <v>4318</v>
      </c>
      <c r="H16" s="105">
        <v>49760171.100000001</v>
      </c>
      <c r="I16" s="38"/>
      <c r="J16" s="34">
        <f t="shared" si="0"/>
        <v>0</v>
      </c>
      <c r="K16" s="35">
        <f t="shared" si="1"/>
        <v>8288</v>
      </c>
      <c r="M16" s="37"/>
      <c r="T16" s="88"/>
      <c r="U16" s="88"/>
      <c r="V16" s="88"/>
      <c r="W16" s="89"/>
    </row>
    <row r="17" spans="1:23" ht="16.149999999999999" customHeight="1">
      <c r="A17" s="32"/>
      <c r="B17" s="32"/>
      <c r="C17" s="102">
        <v>18</v>
      </c>
      <c r="D17" s="103" t="s">
        <v>15</v>
      </c>
      <c r="E17" s="104">
        <v>9334</v>
      </c>
      <c r="F17" s="104">
        <v>4458</v>
      </c>
      <c r="G17" s="104">
        <v>4876</v>
      </c>
      <c r="H17" s="105">
        <v>57257920.710000001</v>
      </c>
      <c r="I17" s="38"/>
      <c r="J17" s="34">
        <f t="shared" si="0"/>
        <v>0</v>
      </c>
      <c r="K17" s="35">
        <f t="shared" si="1"/>
        <v>9334</v>
      </c>
      <c r="M17" s="37"/>
      <c r="T17" s="88"/>
      <c r="U17" s="88"/>
      <c r="V17" s="88"/>
      <c r="W17" s="89"/>
    </row>
    <row r="18" spans="1:23" ht="16.149999999999999" customHeight="1">
      <c r="A18" s="32"/>
      <c r="B18" s="32"/>
      <c r="C18" s="102">
        <v>21</v>
      </c>
      <c r="D18" s="103" t="s">
        <v>16</v>
      </c>
      <c r="E18" s="104">
        <v>5622</v>
      </c>
      <c r="F18" s="104">
        <v>2680</v>
      </c>
      <c r="G18" s="104">
        <v>2942</v>
      </c>
      <c r="H18" s="105">
        <v>33545320.609999999</v>
      </c>
      <c r="I18" s="38"/>
      <c r="J18" s="34">
        <f t="shared" si="0"/>
        <v>0</v>
      </c>
      <c r="K18" s="35">
        <f t="shared" si="1"/>
        <v>5622</v>
      </c>
      <c r="M18" s="37"/>
      <c r="T18" s="88"/>
      <c r="U18" s="88"/>
      <c r="V18" s="88"/>
      <c r="W18" s="89"/>
    </row>
    <row r="19" spans="1:23" ht="16.149999999999999" customHeight="1">
      <c r="A19" s="32"/>
      <c r="B19" s="32"/>
      <c r="C19" s="102">
        <v>23</v>
      </c>
      <c r="D19" s="103" t="s">
        <v>17</v>
      </c>
      <c r="E19" s="104">
        <v>6400</v>
      </c>
      <c r="F19" s="104">
        <v>3003</v>
      </c>
      <c r="G19" s="104">
        <v>3397</v>
      </c>
      <c r="H19" s="105">
        <v>36906505.25</v>
      </c>
      <c r="I19" s="38"/>
      <c r="J19" s="34">
        <f t="shared" si="0"/>
        <v>0</v>
      </c>
      <c r="K19" s="35">
        <f t="shared" si="1"/>
        <v>6400</v>
      </c>
      <c r="M19" s="37"/>
      <c r="S19" s="39"/>
      <c r="T19" s="88"/>
      <c r="U19" s="88"/>
      <c r="V19" s="88"/>
      <c r="W19" s="89"/>
    </row>
    <row r="20" spans="1:23" ht="16.149999999999999" customHeight="1">
      <c r="A20" s="32"/>
      <c r="B20" s="32"/>
      <c r="C20" s="102">
        <v>29</v>
      </c>
      <c r="D20" s="103" t="s">
        <v>18</v>
      </c>
      <c r="E20" s="104">
        <v>15944</v>
      </c>
      <c r="F20" s="104">
        <v>7779</v>
      </c>
      <c r="G20" s="104">
        <v>8165</v>
      </c>
      <c r="H20" s="105">
        <v>102716671.52</v>
      </c>
      <c r="I20" s="38"/>
      <c r="J20" s="34">
        <f t="shared" si="0"/>
        <v>0</v>
      </c>
      <c r="K20" s="35">
        <f t="shared" si="1"/>
        <v>15944</v>
      </c>
      <c r="M20" s="37"/>
      <c r="T20" s="88"/>
      <c r="U20" s="88"/>
      <c r="V20" s="88"/>
      <c r="W20" s="89"/>
    </row>
    <row r="21" spans="1:23" ht="16.149999999999999" customHeight="1">
      <c r="A21" s="32"/>
      <c r="B21" s="32"/>
      <c r="C21" s="102">
        <v>41</v>
      </c>
      <c r="D21" s="103" t="s">
        <v>19</v>
      </c>
      <c r="E21" s="104">
        <v>21308</v>
      </c>
      <c r="F21" s="104">
        <v>10325</v>
      </c>
      <c r="G21" s="104">
        <v>10983</v>
      </c>
      <c r="H21" s="105">
        <v>138322598.25</v>
      </c>
      <c r="I21" s="38"/>
      <c r="J21" s="34">
        <f t="shared" si="0"/>
        <v>0</v>
      </c>
      <c r="K21" s="35">
        <f t="shared" si="1"/>
        <v>21308</v>
      </c>
      <c r="M21" s="37"/>
      <c r="T21" s="88"/>
      <c r="U21" s="88"/>
      <c r="V21" s="88"/>
      <c r="W21" s="89"/>
    </row>
    <row r="22" spans="1:23" s="23" customFormat="1" ht="16.149999999999999" customHeight="1">
      <c r="A22" s="32"/>
      <c r="B22" s="32"/>
      <c r="C22" s="106"/>
      <c r="D22" s="99" t="s">
        <v>85</v>
      </c>
      <c r="E22" s="100">
        <v>13462</v>
      </c>
      <c r="F22" s="100">
        <v>6057</v>
      </c>
      <c r="G22" s="100">
        <v>7405</v>
      </c>
      <c r="H22" s="101">
        <v>97079819.159999996</v>
      </c>
      <c r="I22" s="33"/>
      <c r="J22" s="34">
        <f t="shared" si="0"/>
        <v>0</v>
      </c>
      <c r="K22" s="35">
        <f t="shared" si="1"/>
        <v>13462</v>
      </c>
      <c r="L22" s="36">
        <f>SUM(H23:H25)</f>
        <v>97079819.159999996</v>
      </c>
      <c r="M22" s="37">
        <f t="shared" ref="M22:M75" si="2">L22-H22</f>
        <v>0</v>
      </c>
      <c r="T22" s="86"/>
      <c r="U22" s="86"/>
      <c r="V22" s="86"/>
      <c r="W22" s="87"/>
    </row>
    <row r="23" spans="1:23" ht="16.149999999999999" customHeight="1">
      <c r="A23" s="32"/>
      <c r="B23" s="32"/>
      <c r="C23" s="107">
        <v>22</v>
      </c>
      <c r="D23" s="103" t="s">
        <v>20</v>
      </c>
      <c r="E23" s="104">
        <v>2303</v>
      </c>
      <c r="F23" s="104">
        <v>970</v>
      </c>
      <c r="G23" s="104">
        <v>1333</v>
      </c>
      <c r="H23" s="105">
        <v>15748138.9</v>
      </c>
      <c r="I23" s="38"/>
      <c r="J23" s="34">
        <f t="shared" si="0"/>
        <v>0</v>
      </c>
      <c r="K23" s="35">
        <f t="shared" si="1"/>
        <v>2303</v>
      </c>
      <c r="M23" s="37"/>
      <c r="T23" s="88"/>
      <c r="U23" s="88"/>
      <c r="V23" s="88"/>
      <c r="W23" s="89"/>
    </row>
    <row r="24" spans="1:23" ht="16.149999999999999" customHeight="1">
      <c r="A24" s="32"/>
      <c r="B24" s="32"/>
      <c r="C24" s="107">
        <v>44</v>
      </c>
      <c r="D24" s="103" t="s">
        <v>21</v>
      </c>
      <c r="E24" s="104">
        <v>1390</v>
      </c>
      <c r="F24" s="104">
        <v>602</v>
      </c>
      <c r="G24" s="104">
        <v>788</v>
      </c>
      <c r="H24" s="105">
        <v>8976007.7699999996</v>
      </c>
      <c r="I24" s="38"/>
      <c r="J24" s="34">
        <f t="shared" si="0"/>
        <v>0</v>
      </c>
      <c r="K24" s="35">
        <f t="shared" si="1"/>
        <v>1390</v>
      </c>
      <c r="M24" s="37"/>
      <c r="T24" s="88"/>
      <c r="U24" s="88"/>
      <c r="V24" s="88"/>
      <c r="W24" s="89"/>
    </row>
    <row r="25" spans="1:23" ht="16.149999999999999" customHeight="1">
      <c r="A25" s="32"/>
      <c r="B25" s="32"/>
      <c r="C25" s="107">
        <v>50</v>
      </c>
      <c r="D25" s="103" t="s">
        <v>22</v>
      </c>
      <c r="E25" s="104">
        <v>9769</v>
      </c>
      <c r="F25" s="104">
        <v>4485</v>
      </c>
      <c r="G25" s="104">
        <v>5284</v>
      </c>
      <c r="H25" s="105">
        <v>72355672.489999995</v>
      </c>
      <c r="I25" s="38"/>
      <c r="J25" s="34">
        <f t="shared" si="0"/>
        <v>0</v>
      </c>
      <c r="K25" s="35">
        <f t="shared" si="1"/>
        <v>9769</v>
      </c>
      <c r="M25" s="37"/>
      <c r="T25" s="88"/>
      <c r="U25" s="88"/>
      <c r="V25" s="88"/>
      <c r="W25" s="89"/>
    </row>
    <row r="26" spans="1:23" s="23" customFormat="1" ht="16.149999999999999" customHeight="1">
      <c r="A26" s="32"/>
      <c r="B26" s="32"/>
      <c r="C26" s="106">
        <v>33</v>
      </c>
      <c r="D26" s="99" t="s">
        <v>86</v>
      </c>
      <c r="E26" s="100">
        <v>6630</v>
      </c>
      <c r="F26" s="100">
        <v>3212</v>
      </c>
      <c r="G26" s="100">
        <v>3418</v>
      </c>
      <c r="H26" s="101">
        <v>49376537.270000003</v>
      </c>
      <c r="I26" s="33"/>
      <c r="J26" s="34">
        <f t="shared" si="0"/>
        <v>0</v>
      </c>
      <c r="K26" s="35">
        <f t="shared" si="1"/>
        <v>6630</v>
      </c>
      <c r="L26" s="36">
        <f>SUM(H26)</f>
        <v>49376537.270000003</v>
      </c>
      <c r="M26" s="37">
        <f t="shared" si="2"/>
        <v>0</v>
      </c>
      <c r="T26" s="86"/>
      <c r="U26" s="86"/>
      <c r="V26" s="86"/>
      <c r="W26" s="87"/>
    </row>
    <row r="27" spans="1:23" s="23" customFormat="1" ht="16.149999999999999" customHeight="1">
      <c r="A27" s="32"/>
      <c r="B27" s="32"/>
      <c r="C27" s="106">
        <v>7</v>
      </c>
      <c r="D27" s="99" t="s">
        <v>87</v>
      </c>
      <c r="E27" s="100">
        <v>12800</v>
      </c>
      <c r="F27" s="100">
        <v>6032</v>
      </c>
      <c r="G27" s="100">
        <v>6768</v>
      </c>
      <c r="H27" s="101">
        <v>91710497.219999999</v>
      </c>
      <c r="I27" s="33"/>
      <c r="J27" s="34">
        <f t="shared" si="0"/>
        <v>0</v>
      </c>
      <c r="K27" s="35">
        <f t="shared" si="1"/>
        <v>12800</v>
      </c>
      <c r="L27" s="36">
        <f>SUM(H27)</f>
        <v>91710497.219999999</v>
      </c>
      <c r="M27" s="37">
        <f t="shared" si="2"/>
        <v>0</v>
      </c>
      <c r="T27" s="86"/>
      <c r="U27" s="86"/>
      <c r="V27" s="86"/>
      <c r="W27" s="87"/>
    </row>
    <row r="28" spans="1:23" s="23" customFormat="1" ht="16.149999999999999" customHeight="1">
      <c r="A28" s="32"/>
      <c r="B28" s="32"/>
      <c r="C28" s="106"/>
      <c r="D28" s="99" t="s">
        <v>88</v>
      </c>
      <c r="E28" s="100">
        <v>16589</v>
      </c>
      <c r="F28" s="100">
        <v>8050</v>
      </c>
      <c r="G28" s="100">
        <v>8539</v>
      </c>
      <c r="H28" s="101">
        <v>105531387.90000001</v>
      </c>
      <c r="I28" s="33"/>
      <c r="J28" s="34">
        <f t="shared" si="0"/>
        <v>0</v>
      </c>
      <c r="K28" s="35">
        <f t="shared" si="1"/>
        <v>16589</v>
      </c>
      <c r="L28" s="36">
        <f>SUM(H29:H30)</f>
        <v>105531387.90000001</v>
      </c>
      <c r="M28" s="37">
        <f t="shared" si="2"/>
        <v>0</v>
      </c>
      <c r="T28" s="86"/>
      <c r="U28" s="86"/>
      <c r="V28" s="86"/>
      <c r="W28" s="87"/>
    </row>
    <row r="29" spans="1:23" ht="16.149999999999999" customHeight="1">
      <c r="A29" s="32"/>
      <c r="B29" s="32"/>
      <c r="C29" s="107">
        <v>35</v>
      </c>
      <c r="D29" s="103" t="s">
        <v>23</v>
      </c>
      <c r="E29" s="104">
        <v>8962</v>
      </c>
      <c r="F29" s="104">
        <v>4292</v>
      </c>
      <c r="G29" s="104">
        <v>4670</v>
      </c>
      <c r="H29" s="105">
        <v>57280712.32</v>
      </c>
      <c r="I29" s="38"/>
      <c r="J29" s="34">
        <f t="shared" si="0"/>
        <v>0</v>
      </c>
      <c r="K29" s="35">
        <f t="shared" si="1"/>
        <v>8962</v>
      </c>
      <c r="M29" s="37"/>
      <c r="T29" s="88"/>
      <c r="U29" s="88"/>
      <c r="V29" s="88"/>
      <c r="W29" s="89"/>
    </row>
    <row r="30" spans="1:23" ht="16.149999999999999" customHeight="1">
      <c r="A30" s="32"/>
      <c r="B30" s="32"/>
      <c r="C30" s="107">
        <v>38</v>
      </c>
      <c r="D30" s="103" t="s">
        <v>24</v>
      </c>
      <c r="E30" s="104">
        <v>7627</v>
      </c>
      <c r="F30" s="104">
        <v>3758</v>
      </c>
      <c r="G30" s="104">
        <v>3869</v>
      </c>
      <c r="H30" s="105">
        <v>48250675.579999998</v>
      </c>
      <c r="I30" s="38"/>
      <c r="J30" s="34">
        <f t="shared" si="0"/>
        <v>0</v>
      </c>
      <c r="K30" s="35">
        <f t="shared" si="1"/>
        <v>7627</v>
      </c>
      <c r="M30" s="37"/>
      <c r="T30" s="88"/>
      <c r="U30" s="88"/>
      <c r="V30" s="88"/>
      <c r="W30" s="89"/>
    </row>
    <row r="31" spans="1:23" s="23" customFormat="1" ht="16.149999999999999" customHeight="1">
      <c r="A31" s="32"/>
      <c r="B31" s="32"/>
      <c r="C31" s="106">
        <v>39</v>
      </c>
      <c r="D31" s="99" t="s">
        <v>89</v>
      </c>
      <c r="E31" s="100">
        <v>4556</v>
      </c>
      <c r="F31" s="100">
        <v>2180</v>
      </c>
      <c r="G31" s="100">
        <v>2376</v>
      </c>
      <c r="H31" s="101">
        <v>33700616.310000002</v>
      </c>
      <c r="I31" s="33"/>
      <c r="J31" s="34">
        <f t="shared" si="0"/>
        <v>0</v>
      </c>
      <c r="K31" s="35">
        <f t="shared" si="1"/>
        <v>4556</v>
      </c>
      <c r="L31" s="36">
        <f>SUM(H31)</f>
        <v>33700616.310000002</v>
      </c>
      <c r="M31" s="37">
        <f t="shared" si="2"/>
        <v>0</v>
      </c>
      <c r="T31" s="86"/>
      <c r="U31" s="86"/>
      <c r="V31" s="86"/>
      <c r="W31" s="87"/>
    </row>
    <row r="32" spans="1:23" s="23" customFormat="1" ht="16.149999999999999" customHeight="1">
      <c r="A32" s="32"/>
      <c r="B32" s="32"/>
      <c r="C32" s="106"/>
      <c r="D32" s="99" t="s">
        <v>90</v>
      </c>
      <c r="E32" s="100">
        <v>19458</v>
      </c>
      <c r="F32" s="100">
        <v>9242</v>
      </c>
      <c r="G32" s="100">
        <v>10216</v>
      </c>
      <c r="H32" s="101">
        <v>135635687.88999999</v>
      </c>
      <c r="I32" s="33"/>
      <c r="J32" s="34">
        <f t="shared" si="0"/>
        <v>0</v>
      </c>
      <c r="K32" s="35">
        <f t="shared" si="1"/>
        <v>19458</v>
      </c>
      <c r="L32" s="36">
        <f>SUM(H33:H41)</f>
        <v>135635687.89000002</v>
      </c>
      <c r="M32" s="37">
        <f t="shared" si="2"/>
        <v>0</v>
      </c>
      <c r="T32" s="86"/>
      <c r="U32" s="86"/>
      <c r="V32" s="86"/>
      <c r="W32" s="87"/>
    </row>
    <row r="33" spans="1:23" ht="16.149999999999999" customHeight="1">
      <c r="A33" s="32"/>
      <c r="B33" s="32"/>
      <c r="C33" s="107">
        <v>5</v>
      </c>
      <c r="D33" s="108" t="s">
        <v>25</v>
      </c>
      <c r="E33" s="104">
        <v>1210</v>
      </c>
      <c r="F33" s="104">
        <v>570</v>
      </c>
      <c r="G33" s="104">
        <v>640</v>
      </c>
      <c r="H33" s="105">
        <v>7865939.5199999996</v>
      </c>
      <c r="I33" s="38"/>
      <c r="J33" s="34">
        <f t="shared" si="0"/>
        <v>0</v>
      </c>
      <c r="K33" s="35">
        <f t="shared" si="1"/>
        <v>1210</v>
      </c>
      <c r="M33" s="37"/>
      <c r="T33" s="88"/>
      <c r="U33" s="88"/>
      <c r="V33" s="88"/>
      <c r="W33" s="89"/>
    </row>
    <row r="34" spans="1:23" ht="16.149999999999999" customHeight="1">
      <c r="A34" s="32"/>
      <c r="B34" s="32"/>
      <c r="C34" s="107">
        <v>9</v>
      </c>
      <c r="D34" s="108" t="s">
        <v>26</v>
      </c>
      <c r="E34" s="104">
        <v>3190</v>
      </c>
      <c r="F34" s="104">
        <v>1501</v>
      </c>
      <c r="G34" s="104">
        <v>1689</v>
      </c>
      <c r="H34" s="105">
        <v>24393010.219999999</v>
      </c>
      <c r="I34" s="38"/>
      <c r="J34" s="34">
        <f t="shared" si="0"/>
        <v>0</v>
      </c>
      <c r="K34" s="35">
        <f t="shared" si="1"/>
        <v>3190</v>
      </c>
      <c r="M34" s="37"/>
      <c r="T34" s="88"/>
      <c r="U34" s="88"/>
      <c r="V34" s="88"/>
      <c r="W34" s="89"/>
    </row>
    <row r="35" spans="1:23" ht="16.149999999999999" customHeight="1">
      <c r="A35" s="32"/>
      <c r="B35" s="32"/>
      <c r="C35" s="107">
        <v>24</v>
      </c>
      <c r="D35" s="103" t="s">
        <v>27</v>
      </c>
      <c r="E35" s="104">
        <v>3233</v>
      </c>
      <c r="F35" s="104">
        <v>1573</v>
      </c>
      <c r="G35" s="104">
        <v>1660</v>
      </c>
      <c r="H35" s="105">
        <v>21340353.129999999</v>
      </c>
      <c r="I35" s="38"/>
      <c r="J35" s="34">
        <f t="shared" si="0"/>
        <v>0</v>
      </c>
      <c r="K35" s="35">
        <f t="shared" si="1"/>
        <v>3233</v>
      </c>
      <c r="M35" s="37"/>
      <c r="T35" s="88"/>
      <c r="U35" s="88"/>
      <c r="V35" s="88"/>
      <c r="W35" s="89"/>
    </row>
    <row r="36" spans="1:23" ht="16.149999999999999" customHeight="1">
      <c r="A36" s="32"/>
      <c r="B36" s="32"/>
      <c r="C36" s="107">
        <v>34</v>
      </c>
      <c r="D36" s="103" t="s">
        <v>28</v>
      </c>
      <c r="E36" s="104">
        <v>1243</v>
      </c>
      <c r="F36" s="104">
        <v>590</v>
      </c>
      <c r="G36" s="104">
        <v>653</v>
      </c>
      <c r="H36" s="105">
        <v>8725982.8599999994</v>
      </c>
      <c r="I36" s="38"/>
      <c r="J36" s="34">
        <f t="shared" si="0"/>
        <v>0</v>
      </c>
      <c r="K36" s="35">
        <f t="shared" si="1"/>
        <v>1243</v>
      </c>
      <c r="M36" s="37"/>
      <c r="T36" s="88"/>
      <c r="U36" s="88"/>
      <c r="V36" s="88"/>
      <c r="W36" s="89"/>
    </row>
    <row r="37" spans="1:23" ht="16.149999999999999" customHeight="1">
      <c r="A37" s="32"/>
      <c r="B37" s="32"/>
      <c r="C37" s="107">
        <v>37</v>
      </c>
      <c r="D37" s="103" t="s">
        <v>29</v>
      </c>
      <c r="E37" s="104">
        <v>2576</v>
      </c>
      <c r="F37" s="104">
        <v>1238</v>
      </c>
      <c r="G37" s="104">
        <v>1338</v>
      </c>
      <c r="H37" s="105">
        <v>16718551.07</v>
      </c>
      <c r="I37" s="38"/>
      <c r="J37" s="34">
        <f t="shared" si="0"/>
        <v>0</v>
      </c>
      <c r="K37" s="35">
        <f t="shared" si="1"/>
        <v>2576</v>
      </c>
      <c r="M37" s="37"/>
      <c r="T37" s="88"/>
      <c r="U37" s="88"/>
      <c r="V37" s="88"/>
      <c r="W37" s="89"/>
    </row>
    <row r="38" spans="1:23" ht="16.149999999999999" customHeight="1">
      <c r="A38" s="32"/>
      <c r="B38" s="32"/>
      <c r="C38" s="107">
        <v>40</v>
      </c>
      <c r="D38" s="103" t="s">
        <v>30</v>
      </c>
      <c r="E38" s="104">
        <v>1480</v>
      </c>
      <c r="F38" s="104">
        <v>683</v>
      </c>
      <c r="G38" s="104">
        <v>797</v>
      </c>
      <c r="H38" s="105">
        <v>9886767.8200000003</v>
      </c>
      <c r="I38" s="38"/>
      <c r="J38" s="34">
        <f t="shared" si="0"/>
        <v>0</v>
      </c>
      <c r="K38" s="35">
        <f t="shared" si="1"/>
        <v>1480</v>
      </c>
      <c r="M38" s="37"/>
      <c r="R38" s="39"/>
      <c r="T38" s="88"/>
      <c r="U38" s="88"/>
      <c r="V38" s="88"/>
      <c r="W38" s="89"/>
    </row>
    <row r="39" spans="1:23" ht="16.149999999999999" customHeight="1">
      <c r="A39" s="32"/>
      <c r="B39" s="32"/>
      <c r="C39" s="107">
        <v>42</v>
      </c>
      <c r="D39" s="103" t="s">
        <v>31</v>
      </c>
      <c r="E39" s="104">
        <v>880</v>
      </c>
      <c r="F39" s="104">
        <v>397</v>
      </c>
      <c r="G39" s="104">
        <v>483</v>
      </c>
      <c r="H39" s="105">
        <v>5988818.4199999999</v>
      </c>
      <c r="I39" s="38"/>
      <c r="J39" s="34">
        <f t="shared" si="0"/>
        <v>0</v>
      </c>
      <c r="K39" s="35">
        <f t="shared" si="1"/>
        <v>880</v>
      </c>
      <c r="M39" s="37"/>
      <c r="T39" s="88"/>
      <c r="U39" s="88"/>
      <c r="V39" s="88"/>
      <c r="W39" s="89"/>
    </row>
    <row r="40" spans="1:23" ht="16.149999999999999" customHeight="1">
      <c r="A40" s="32"/>
      <c r="B40" s="32"/>
      <c r="C40" s="107">
        <v>47</v>
      </c>
      <c r="D40" s="103" t="s">
        <v>32</v>
      </c>
      <c r="E40" s="104">
        <v>4572</v>
      </c>
      <c r="F40" s="104">
        <v>2188</v>
      </c>
      <c r="G40" s="104">
        <v>2384</v>
      </c>
      <c r="H40" s="105">
        <v>34063468.640000001</v>
      </c>
      <c r="I40" s="38"/>
      <c r="J40" s="34">
        <f t="shared" si="0"/>
        <v>0</v>
      </c>
      <c r="K40" s="35">
        <f t="shared" si="1"/>
        <v>4572</v>
      </c>
      <c r="M40" s="37"/>
      <c r="T40" s="88"/>
      <c r="U40" s="88"/>
      <c r="V40" s="88"/>
      <c r="W40" s="89"/>
    </row>
    <row r="41" spans="1:23" ht="16.149999999999999" customHeight="1">
      <c r="A41" s="32"/>
      <c r="B41" s="32"/>
      <c r="C41" s="107">
        <v>49</v>
      </c>
      <c r="D41" s="103" t="s">
        <v>33</v>
      </c>
      <c r="E41" s="104">
        <v>1074</v>
      </c>
      <c r="F41" s="104">
        <v>502</v>
      </c>
      <c r="G41" s="104">
        <v>572</v>
      </c>
      <c r="H41" s="105">
        <v>6652796.21</v>
      </c>
      <c r="I41" s="38"/>
      <c r="J41" s="34">
        <f t="shared" si="0"/>
        <v>0</v>
      </c>
      <c r="K41" s="35">
        <f t="shared" si="1"/>
        <v>1074</v>
      </c>
      <c r="M41" s="37"/>
      <c r="T41" s="88"/>
      <c r="U41" s="88"/>
      <c r="V41" s="88"/>
      <c r="W41" s="89"/>
    </row>
    <row r="42" spans="1:23" s="23" customFormat="1" ht="16.149999999999999" customHeight="1">
      <c r="A42" s="32"/>
      <c r="B42" s="32"/>
      <c r="C42" s="106"/>
      <c r="D42" s="99" t="s">
        <v>91</v>
      </c>
      <c r="E42" s="100">
        <v>20420</v>
      </c>
      <c r="F42" s="100">
        <v>9072</v>
      </c>
      <c r="G42" s="100">
        <v>11348</v>
      </c>
      <c r="H42" s="101">
        <v>133515402.92</v>
      </c>
      <c r="I42" s="33"/>
      <c r="J42" s="34">
        <f t="shared" si="0"/>
        <v>0</v>
      </c>
      <c r="K42" s="35">
        <f t="shared" si="1"/>
        <v>20420</v>
      </c>
      <c r="L42" s="36">
        <f>SUM(H43:H47)</f>
        <v>133515402.92</v>
      </c>
      <c r="M42" s="37">
        <f t="shared" si="2"/>
        <v>0</v>
      </c>
      <c r="T42" s="86"/>
      <c r="U42" s="86"/>
      <c r="V42" s="86"/>
      <c r="W42" s="87"/>
    </row>
    <row r="43" spans="1:23" ht="16.149999999999999" customHeight="1">
      <c r="A43" s="32"/>
      <c r="B43" s="32"/>
      <c r="C43" s="107">
        <v>2</v>
      </c>
      <c r="D43" s="103" t="s">
        <v>34</v>
      </c>
      <c r="E43" s="104">
        <v>3749</v>
      </c>
      <c r="F43" s="104">
        <v>1750</v>
      </c>
      <c r="G43" s="104">
        <v>1999</v>
      </c>
      <c r="H43" s="105">
        <v>23697999.640000001</v>
      </c>
      <c r="I43" s="38"/>
      <c r="J43" s="34">
        <f t="shared" si="0"/>
        <v>0</v>
      </c>
      <c r="K43" s="35">
        <f t="shared" si="1"/>
        <v>3749</v>
      </c>
      <c r="M43" s="37"/>
      <c r="T43" s="88"/>
      <c r="U43" s="88"/>
      <c r="V43" s="88"/>
      <c r="W43" s="89"/>
    </row>
    <row r="44" spans="1:23" ht="16.149999999999999" customHeight="1">
      <c r="A44" s="32"/>
      <c r="B44" s="32"/>
      <c r="C44" s="107">
        <v>13</v>
      </c>
      <c r="D44" s="103" t="s">
        <v>35</v>
      </c>
      <c r="E44" s="104">
        <v>4652</v>
      </c>
      <c r="F44" s="104">
        <v>2098</v>
      </c>
      <c r="G44" s="104">
        <v>2554</v>
      </c>
      <c r="H44" s="105">
        <v>29656269.73</v>
      </c>
      <c r="I44" s="38"/>
      <c r="J44" s="34">
        <f t="shared" si="0"/>
        <v>0</v>
      </c>
      <c r="K44" s="35">
        <f t="shared" si="1"/>
        <v>4652</v>
      </c>
      <c r="M44" s="37"/>
      <c r="T44" s="88"/>
      <c r="U44" s="88"/>
      <c r="V44" s="88"/>
      <c r="W44" s="89"/>
    </row>
    <row r="45" spans="1:23" ht="16.149999999999999" customHeight="1">
      <c r="A45" s="32"/>
      <c r="B45" s="32"/>
      <c r="C45" s="107">
        <v>16</v>
      </c>
      <c r="D45" s="103" t="s">
        <v>36</v>
      </c>
      <c r="E45" s="104">
        <v>1877</v>
      </c>
      <c r="F45" s="104">
        <v>833</v>
      </c>
      <c r="G45" s="104">
        <v>1044</v>
      </c>
      <c r="H45" s="105">
        <v>11294879.279999999</v>
      </c>
      <c r="I45" s="38"/>
      <c r="J45" s="34">
        <f t="shared" si="0"/>
        <v>0</v>
      </c>
      <c r="K45" s="35">
        <f t="shared" si="1"/>
        <v>1877</v>
      </c>
      <c r="M45" s="37"/>
      <c r="T45" s="88"/>
      <c r="U45" s="88"/>
      <c r="V45" s="88"/>
      <c r="W45" s="89"/>
    </row>
    <row r="46" spans="1:23" ht="16.149999999999999" customHeight="1">
      <c r="A46" s="32"/>
      <c r="B46" s="32"/>
      <c r="C46" s="107">
        <v>19</v>
      </c>
      <c r="D46" s="103" t="s">
        <v>37</v>
      </c>
      <c r="E46" s="104">
        <v>2789</v>
      </c>
      <c r="F46" s="104">
        <v>1245</v>
      </c>
      <c r="G46" s="104">
        <v>1544</v>
      </c>
      <c r="H46" s="105">
        <v>21088446.239999998</v>
      </c>
      <c r="I46" s="38"/>
      <c r="J46" s="34">
        <f t="shared" si="0"/>
        <v>0</v>
      </c>
      <c r="K46" s="35">
        <f t="shared" si="1"/>
        <v>2789</v>
      </c>
      <c r="M46" s="37"/>
      <c r="T46" s="88"/>
      <c r="U46" s="88"/>
      <c r="V46" s="88"/>
      <c r="W46" s="89"/>
    </row>
    <row r="47" spans="1:23" ht="16.149999999999999" customHeight="1">
      <c r="A47" s="32"/>
      <c r="B47" s="32"/>
      <c r="C47" s="107">
        <v>45</v>
      </c>
      <c r="D47" s="103" t="s">
        <v>38</v>
      </c>
      <c r="E47" s="104">
        <v>7353</v>
      </c>
      <c r="F47" s="104">
        <v>3146</v>
      </c>
      <c r="G47" s="104">
        <v>4207</v>
      </c>
      <c r="H47" s="105">
        <v>47777808.030000001</v>
      </c>
      <c r="I47" s="38"/>
      <c r="J47" s="34">
        <f t="shared" si="0"/>
        <v>0</v>
      </c>
      <c r="K47" s="35">
        <f t="shared" si="1"/>
        <v>7353</v>
      </c>
      <c r="M47" s="37"/>
      <c r="T47" s="88"/>
      <c r="U47" s="88"/>
      <c r="V47" s="88"/>
      <c r="W47" s="89"/>
    </row>
    <row r="48" spans="1:23" s="23" customFormat="1" ht="16.149999999999999" customHeight="1">
      <c r="A48" s="32"/>
      <c r="B48" s="32"/>
      <c r="C48" s="106"/>
      <c r="D48" s="99" t="s">
        <v>54</v>
      </c>
      <c r="E48" s="100">
        <v>82180</v>
      </c>
      <c r="F48" s="100">
        <v>37768</v>
      </c>
      <c r="G48" s="100">
        <v>44412</v>
      </c>
      <c r="H48" s="101">
        <v>656740551.42999995</v>
      </c>
      <c r="I48" s="33"/>
      <c r="J48" s="34">
        <f t="shared" si="0"/>
        <v>0</v>
      </c>
      <c r="K48" s="35">
        <f t="shared" si="1"/>
        <v>82180</v>
      </c>
      <c r="L48" s="36">
        <f>SUM(H49:H52)</f>
        <v>656740551.42999995</v>
      </c>
      <c r="M48" s="37">
        <f t="shared" si="2"/>
        <v>0</v>
      </c>
      <c r="T48" s="86"/>
      <c r="U48" s="86"/>
      <c r="V48" s="86"/>
      <c r="W48" s="87"/>
    </row>
    <row r="49" spans="1:23" ht="16.149999999999999" customHeight="1">
      <c r="A49" s="32"/>
      <c r="B49" s="32"/>
      <c r="C49" s="107">
        <v>8</v>
      </c>
      <c r="D49" s="103" t="s">
        <v>39</v>
      </c>
      <c r="E49" s="104">
        <v>60502</v>
      </c>
      <c r="F49" s="104">
        <v>28386</v>
      </c>
      <c r="G49" s="104">
        <v>32116</v>
      </c>
      <c r="H49" s="105">
        <v>501799256.80000001</v>
      </c>
      <c r="I49" s="38"/>
      <c r="J49" s="34">
        <f t="shared" si="0"/>
        <v>0</v>
      </c>
      <c r="K49" s="35">
        <f t="shared" si="1"/>
        <v>60502</v>
      </c>
      <c r="M49" s="37"/>
      <c r="T49" s="88"/>
      <c r="U49" s="88"/>
      <c r="V49" s="88"/>
      <c r="W49" s="89"/>
    </row>
    <row r="50" spans="1:23" ht="16.149999999999999" customHeight="1">
      <c r="A50" s="32"/>
      <c r="B50" s="32"/>
      <c r="C50" s="107">
        <v>17</v>
      </c>
      <c r="D50" s="103" t="s">
        <v>92</v>
      </c>
      <c r="E50" s="104">
        <v>8620</v>
      </c>
      <c r="F50" s="104">
        <v>3698</v>
      </c>
      <c r="G50" s="104">
        <v>4922</v>
      </c>
      <c r="H50" s="105">
        <v>61875403.979999997</v>
      </c>
      <c r="I50" s="38"/>
      <c r="J50" s="34">
        <f t="shared" si="0"/>
        <v>0</v>
      </c>
      <c r="K50" s="35">
        <f t="shared" si="1"/>
        <v>8620</v>
      </c>
      <c r="M50" s="37"/>
      <c r="T50" s="88"/>
      <c r="U50" s="88"/>
      <c r="V50" s="88"/>
      <c r="W50" s="89"/>
    </row>
    <row r="51" spans="1:23" ht="16.149999999999999" customHeight="1">
      <c r="A51" s="32"/>
      <c r="B51" s="32"/>
      <c r="C51" s="107">
        <v>25</v>
      </c>
      <c r="D51" s="103" t="s">
        <v>93</v>
      </c>
      <c r="E51" s="104">
        <v>4927</v>
      </c>
      <c r="F51" s="104">
        <v>2023</v>
      </c>
      <c r="G51" s="104">
        <v>2904</v>
      </c>
      <c r="H51" s="105">
        <v>33611395.509999998</v>
      </c>
      <c r="I51" s="38"/>
      <c r="J51" s="34">
        <f t="shared" si="0"/>
        <v>0</v>
      </c>
      <c r="K51" s="35">
        <f t="shared" si="1"/>
        <v>4927</v>
      </c>
      <c r="M51" s="37"/>
      <c r="T51" s="88"/>
      <c r="U51" s="88"/>
      <c r="V51" s="88"/>
      <c r="W51" s="89"/>
    </row>
    <row r="52" spans="1:23" ht="16.149999999999999" customHeight="1">
      <c r="A52" s="32"/>
      <c r="B52" s="32"/>
      <c r="C52" s="107">
        <v>43</v>
      </c>
      <c r="D52" s="103" t="s">
        <v>40</v>
      </c>
      <c r="E52" s="104">
        <v>8131</v>
      </c>
      <c r="F52" s="104">
        <v>3661</v>
      </c>
      <c r="G52" s="104">
        <v>4470</v>
      </c>
      <c r="H52" s="105">
        <v>59454495.140000001</v>
      </c>
      <c r="I52" s="38"/>
      <c r="J52" s="34">
        <f t="shared" si="0"/>
        <v>0</v>
      </c>
      <c r="K52" s="35">
        <f t="shared" si="1"/>
        <v>8131</v>
      </c>
      <c r="M52" s="37"/>
      <c r="T52" s="88"/>
      <c r="U52" s="88"/>
      <c r="V52" s="88"/>
      <c r="W52" s="89"/>
    </row>
    <row r="53" spans="1:23" s="23" customFormat="1" ht="16.149999999999999" customHeight="1">
      <c r="A53" s="32"/>
      <c r="B53" s="32"/>
      <c r="C53" s="106"/>
      <c r="D53" s="99" t="s">
        <v>56</v>
      </c>
      <c r="E53" s="100">
        <v>10533</v>
      </c>
      <c r="F53" s="100">
        <v>5023</v>
      </c>
      <c r="G53" s="100">
        <v>5510</v>
      </c>
      <c r="H53" s="101">
        <v>60224476.549999997</v>
      </c>
      <c r="I53" s="33"/>
      <c r="J53" s="34">
        <f t="shared" si="0"/>
        <v>0</v>
      </c>
      <c r="K53" s="35">
        <f t="shared" si="1"/>
        <v>10533</v>
      </c>
      <c r="L53" s="36">
        <f>SUM(H54:H55)</f>
        <v>60224476.550000004</v>
      </c>
      <c r="M53" s="37">
        <f t="shared" si="2"/>
        <v>0</v>
      </c>
      <c r="T53" s="86"/>
      <c r="U53" s="86"/>
      <c r="V53" s="86"/>
      <c r="W53" s="87"/>
    </row>
    <row r="54" spans="1:23" ht="16.149999999999999" customHeight="1">
      <c r="A54" s="32"/>
      <c r="B54" s="32"/>
      <c r="C54" s="107">
        <v>6</v>
      </c>
      <c r="D54" s="103" t="s">
        <v>41</v>
      </c>
      <c r="E54" s="104">
        <v>7091</v>
      </c>
      <c r="F54" s="104">
        <v>3384</v>
      </c>
      <c r="G54" s="104">
        <v>3707</v>
      </c>
      <c r="H54" s="105">
        <v>40326857.450000003</v>
      </c>
      <c r="I54" s="38"/>
      <c r="J54" s="34">
        <f t="shared" si="0"/>
        <v>0</v>
      </c>
      <c r="K54" s="35">
        <f t="shared" si="1"/>
        <v>7091</v>
      </c>
      <c r="M54" s="37"/>
      <c r="T54" s="88"/>
      <c r="U54" s="88"/>
      <c r="V54" s="88"/>
      <c r="W54" s="89"/>
    </row>
    <row r="55" spans="1:23" ht="16.149999999999999" customHeight="1">
      <c r="A55" s="32"/>
      <c r="B55" s="32"/>
      <c r="C55" s="107">
        <v>10</v>
      </c>
      <c r="D55" s="103" t="s">
        <v>42</v>
      </c>
      <c r="E55" s="104">
        <v>3442</v>
      </c>
      <c r="F55" s="104">
        <v>1639</v>
      </c>
      <c r="G55" s="104">
        <v>1803</v>
      </c>
      <c r="H55" s="105">
        <v>19897619.100000001</v>
      </c>
      <c r="I55" s="38"/>
      <c r="J55" s="34">
        <f t="shared" si="0"/>
        <v>0</v>
      </c>
      <c r="K55" s="35">
        <f t="shared" si="1"/>
        <v>3442</v>
      </c>
      <c r="M55" s="37"/>
      <c r="T55" s="88"/>
      <c r="U55" s="88"/>
      <c r="V55" s="88"/>
      <c r="W55" s="89"/>
    </row>
    <row r="56" spans="1:23" s="23" customFormat="1" ht="16.149999999999999" customHeight="1">
      <c r="A56" s="32"/>
      <c r="B56" s="32"/>
      <c r="C56" s="106"/>
      <c r="D56" s="99" t="s">
        <v>57</v>
      </c>
      <c r="E56" s="100">
        <v>21118</v>
      </c>
      <c r="F56" s="100">
        <v>10369</v>
      </c>
      <c r="G56" s="100">
        <v>10749</v>
      </c>
      <c r="H56" s="101">
        <v>145305508.72</v>
      </c>
      <c r="I56" s="33"/>
      <c r="J56" s="34">
        <f t="shared" si="0"/>
        <v>0</v>
      </c>
      <c r="K56" s="35">
        <f t="shared" si="1"/>
        <v>21118</v>
      </c>
      <c r="L56" s="36">
        <f>SUM(H57:H60)</f>
        <v>145305508.72</v>
      </c>
      <c r="M56" s="37">
        <f t="shared" si="2"/>
        <v>0</v>
      </c>
      <c r="T56" s="86"/>
      <c r="U56" s="86"/>
      <c r="V56" s="86"/>
      <c r="W56" s="87"/>
    </row>
    <row r="57" spans="1:23" ht="16.149999999999999" customHeight="1">
      <c r="A57" s="32"/>
      <c r="B57" s="32"/>
      <c r="C57" s="107">
        <v>15</v>
      </c>
      <c r="D57" s="103" t="s">
        <v>94</v>
      </c>
      <c r="E57" s="104">
        <v>8933</v>
      </c>
      <c r="F57" s="104">
        <v>4416</v>
      </c>
      <c r="G57" s="104">
        <v>4517</v>
      </c>
      <c r="H57" s="105">
        <v>64217247.229999997</v>
      </c>
      <c r="I57" s="38"/>
      <c r="J57" s="34">
        <f t="shared" si="0"/>
        <v>0</v>
      </c>
      <c r="K57" s="35">
        <f t="shared" si="1"/>
        <v>8933</v>
      </c>
      <c r="M57" s="37"/>
      <c r="T57" s="88"/>
      <c r="U57" s="88"/>
      <c r="V57" s="88"/>
      <c r="W57" s="89"/>
    </row>
    <row r="58" spans="1:23" ht="16.149999999999999" customHeight="1">
      <c r="A58" s="32"/>
      <c r="B58" s="32"/>
      <c r="C58" s="107">
        <v>27</v>
      </c>
      <c r="D58" s="103" t="s">
        <v>43</v>
      </c>
      <c r="E58" s="104">
        <v>2631</v>
      </c>
      <c r="F58" s="104">
        <v>1285</v>
      </c>
      <c r="G58" s="104">
        <v>1346</v>
      </c>
      <c r="H58" s="105">
        <v>16626347.220000001</v>
      </c>
      <c r="I58" s="38"/>
      <c r="J58" s="34">
        <f t="shared" si="0"/>
        <v>0</v>
      </c>
      <c r="K58" s="35">
        <f t="shared" si="1"/>
        <v>2631</v>
      </c>
      <c r="M58" s="37"/>
      <c r="T58" s="88"/>
      <c r="U58" s="88"/>
      <c r="V58" s="88"/>
      <c r="W58" s="89"/>
    </row>
    <row r="59" spans="1:23" ht="16.149999999999999" customHeight="1">
      <c r="A59" s="32"/>
      <c r="B59" s="32"/>
      <c r="C59" s="107">
        <v>32</v>
      </c>
      <c r="D59" s="103" t="s">
        <v>95</v>
      </c>
      <c r="E59" s="104">
        <v>1960</v>
      </c>
      <c r="F59" s="104">
        <v>924</v>
      </c>
      <c r="G59" s="104">
        <v>1036</v>
      </c>
      <c r="H59" s="105">
        <v>12677835.18</v>
      </c>
      <c r="I59" s="38"/>
      <c r="J59" s="34">
        <f t="shared" si="0"/>
        <v>0</v>
      </c>
      <c r="K59" s="35">
        <f t="shared" si="1"/>
        <v>1960</v>
      </c>
      <c r="M59" s="37"/>
      <c r="T59" s="88"/>
      <c r="U59" s="88"/>
      <c r="V59" s="88"/>
      <c r="W59" s="89"/>
    </row>
    <row r="60" spans="1:23" ht="16.149999999999999" customHeight="1">
      <c r="A60" s="32"/>
      <c r="B60" s="32"/>
      <c r="C60" s="107">
        <v>36</v>
      </c>
      <c r="D60" s="103" t="s">
        <v>44</v>
      </c>
      <c r="E60" s="104">
        <v>7594</v>
      </c>
      <c r="F60" s="104">
        <v>3744</v>
      </c>
      <c r="G60" s="104">
        <v>3850</v>
      </c>
      <c r="H60" s="105">
        <v>51784079.090000004</v>
      </c>
      <c r="I60" s="38"/>
      <c r="J60" s="34">
        <f t="shared" si="0"/>
        <v>0</v>
      </c>
      <c r="K60" s="35">
        <f t="shared" si="1"/>
        <v>7594</v>
      </c>
      <c r="M60" s="37"/>
      <c r="T60" s="88"/>
      <c r="U60" s="88"/>
      <c r="V60" s="88"/>
      <c r="W60" s="89"/>
    </row>
    <row r="61" spans="1:23" s="23" customFormat="1" ht="16.149999999999999" customHeight="1">
      <c r="A61" s="32"/>
      <c r="B61" s="32"/>
      <c r="C61" s="106">
        <v>28</v>
      </c>
      <c r="D61" s="99" t="s">
        <v>96</v>
      </c>
      <c r="E61" s="100">
        <v>74755</v>
      </c>
      <c r="F61" s="100">
        <v>36940</v>
      </c>
      <c r="G61" s="100">
        <v>37815</v>
      </c>
      <c r="H61" s="101">
        <v>645272382.88</v>
      </c>
      <c r="I61" s="33"/>
      <c r="J61" s="34">
        <f t="shared" si="0"/>
        <v>0</v>
      </c>
      <c r="K61" s="35">
        <f t="shared" si="1"/>
        <v>74755</v>
      </c>
      <c r="L61" s="36">
        <f>SUM(H61)</f>
        <v>645272382.88</v>
      </c>
      <c r="M61" s="37">
        <f t="shared" si="2"/>
        <v>0</v>
      </c>
      <c r="T61" s="86"/>
      <c r="U61" s="86"/>
      <c r="V61" s="86"/>
      <c r="W61" s="87"/>
    </row>
    <row r="62" spans="1:23" s="23" customFormat="1" ht="16.149999999999999" customHeight="1">
      <c r="A62" s="32"/>
      <c r="B62" s="32"/>
      <c r="C62" s="106">
        <v>30</v>
      </c>
      <c r="D62" s="99" t="s">
        <v>97</v>
      </c>
      <c r="E62" s="100">
        <v>18450</v>
      </c>
      <c r="F62" s="100">
        <v>7985</v>
      </c>
      <c r="G62" s="100">
        <v>10465</v>
      </c>
      <c r="H62" s="101">
        <v>114344275.15000001</v>
      </c>
      <c r="I62" s="33"/>
      <c r="J62" s="34">
        <f t="shared" si="0"/>
        <v>0</v>
      </c>
      <c r="K62" s="35">
        <f t="shared" si="1"/>
        <v>18450</v>
      </c>
      <c r="L62" s="36">
        <f>SUM(H62)</f>
        <v>114344275.15000001</v>
      </c>
      <c r="M62" s="37">
        <f t="shared" si="2"/>
        <v>0</v>
      </c>
      <c r="T62" s="86"/>
      <c r="U62" s="86"/>
      <c r="V62" s="86"/>
      <c r="W62" s="87"/>
    </row>
    <row r="63" spans="1:23" s="23" customFormat="1" ht="16.149999999999999" customHeight="1">
      <c r="A63" s="32"/>
      <c r="B63" s="32"/>
      <c r="C63" s="106">
        <v>31</v>
      </c>
      <c r="D63" s="99" t="s">
        <v>60</v>
      </c>
      <c r="E63" s="100">
        <v>6743</v>
      </c>
      <c r="F63" s="100">
        <v>3127</v>
      </c>
      <c r="G63" s="100">
        <v>3616</v>
      </c>
      <c r="H63" s="101">
        <v>55484481.640000001</v>
      </c>
      <c r="I63" s="33"/>
      <c r="J63" s="34">
        <f t="shared" si="0"/>
        <v>0</v>
      </c>
      <c r="K63" s="35">
        <f t="shared" si="1"/>
        <v>6743</v>
      </c>
      <c r="L63" s="36">
        <f>SUM(H63)</f>
        <v>55484481.640000001</v>
      </c>
      <c r="M63" s="37">
        <f t="shared" si="2"/>
        <v>0</v>
      </c>
      <c r="T63" s="86"/>
      <c r="U63" s="86"/>
      <c r="V63" s="86"/>
      <c r="W63" s="87"/>
    </row>
    <row r="64" spans="1:23" s="23" customFormat="1" ht="16.149999999999999" customHeight="1">
      <c r="A64" s="32"/>
      <c r="B64" s="32"/>
      <c r="C64" s="106">
        <v>26</v>
      </c>
      <c r="D64" s="99" t="s">
        <v>62</v>
      </c>
      <c r="E64" s="100">
        <v>3047</v>
      </c>
      <c r="F64" s="100">
        <v>1377</v>
      </c>
      <c r="G64" s="100">
        <v>1670</v>
      </c>
      <c r="H64" s="101">
        <v>21494989.440000001</v>
      </c>
      <c r="I64" s="33"/>
      <c r="J64" s="34">
        <f t="shared" si="0"/>
        <v>0</v>
      </c>
      <c r="K64" s="35">
        <f t="shared" si="1"/>
        <v>3047</v>
      </c>
      <c r="L64" s="36">
        <f>SUM(H64)</f>
        <v>21494989.440000001</v>
      </c>
      <c r="M64" s="37">
        <f t="shared" si="2"/>
        <v>0</v>
      </c>
      <c r="T64" s="86"/>
      <c r="U64" s="86"/>
      <c r="V64" s="86"/>
      <c r="W64" s="87"/>
    </row>
    <row r="65" spans="1:23" s="23" customFormat="1" ht="16.149999999999999" customHeight="1">
      <c r="A65" s="32"/>
      <c r="B65" s="32"/>
      <c r="C65" s="106"/>
      <c r="D65" s="99" t="s">
        <v>98</v>
      </c>
      <c r="E65" s="100">
        <v>47758</v>
      </c>
      <c r="F65" s="100">
        <v>22297</v>
      </c>
      <c r="G65" s="100">
        <v>25461</v>
      </c>
      <c r="H65" s="101">
        <v>345463083.63999999</v>
      </c>
      <c r="I65" s="33"/>
      <c r="J65" s="34">
        <f t="shared" si="0"/>
        <v>0</v>
      </c>
      <c r="K65" s="35">
        <f t="shared" si="1"/>
        <v>47758</v>
      </c>
      <c r="L65" s="36">
        <f>SUM(H66:H68)</f>
        <v>345463083.63999999</v>
      </c>
      <c r="M65" s="37">
        <f t="shared" si="2"/>
        <v>0</v>
      </c>
      <c r="T65" s="86"/>
      <c r="U65" s="86"/>
      <c r="V65" s="86"/>
      <c r="W65" s="87"/>
    </row>
    <row r="66" spans="1:23" ht="16.149999999999999" customHeight="1">
      <c r="A66" s="32"/>
      <c r="B66" s="32"/>
      <c r="C66" s="107">
        <v>3</v>
      </c>
      <c r="D66" s="103" t="s">
        <v>99</v>
      </c>
      <c r="E66" s="104">
        <v>16668</v>
      </c>
      <c r="F66" s="104">
        <v>7676</v>
      </c>
      <c r="G66" s="104">
        <v>8992</v>
      </c>
      <c r="H66" s="105">
        <v>104804655.84999999</v>
      </c>
      <c r="I66" s="38"/>
      <c r="J66" s="34">
        <f t="shared" si="0"/>
        <v>0</v>
      </c>
      <c r="K66" s="35">
        <f t="shared" si="1"/>
        <v>16668</v>
      </c>
      <c r="M66" s="37"/>
      <c r="T66" s="88"/>
      <c r="U66" s="88"/>
      <c r="V66" s="88"/>
      <c r="W66" s="89"/>
    </row>
    <row r="67" spans="1:23" ht="16.149999999999999" customHeight="1">
      <c r="A67" s="32"/>
      <c r="B67" s="32"/>
      <c r="C67" s="107">
        <v>12</v>
      </c>
      <c r="D67" s="103" t="s">
        <v>100</v>
      </c>
      <c r="E67" s="104">
        <v>5966</v>
      </c>
      <c r="F67" s="104">
        <v>2765</v>
      </c>
      <c r="G67" s="104">
        <v>3201</v>
      </c>
      <c r="H67" s="105">
        <v>41517615.280000001</v>
      </c>
      <c r="I67" s="38"/>
      <c r="J67" s="34">
        <f t="shared" si="0"/>
        <v>0</v>
      </c>
      <c r="K67" s="35">
        <f t="shared" si="1"/>
        <v>5966</v>
      </c>
      <c r="M67" s="37"/>
      <c r="T67" s="88"/>
      <c r="U67" s="88"/>
      <c r="V67" s="88"/>
      <c r="W67" s="89"/>
    </row>
    <row r="68" spans="1:23" ht="16.149999999999999" customHeight="1">
      <c r="A68" s="32"/>
      <c r="B68" s="32"/>
      <c r="C68" s="107">
        <v>46</v>
      </c>
      <c r="D68" s="103" t="s">
        <v>45</v>
      </c>
      <c r="E68" s="104">
        <v>25124</v>
      </c>
      <c r="F68" s="104">
        <v>11856</v>
      </c>
      <c r="G68" s="104">
        <v>13268</v>
      </c>
      <c r="H68" s="105">
        <v>199140812.50999999</v>
      </c>
      <c r="I68" s="38"/>
      <c r="J68" s="34">
        <f t="shared" si="0"/>
        <v>0</v>
      </c>
      <c r="K68" s="35">
        <f t="shared" si="1"/>
        <v>25124</v>
      </c>
      <c r="M68" s="37"/>
      <c r="T68" s="88"/>
      <c r="U68" s="88"/>
      <c r="V68" s="88"/>
      <c r="W68" s="89"/>
    </row>
    <row r="69" spans="1:23" s="23" customFormat="1" ht="16.149999999999999" customHeight="1">
      <c r="A69" s="32"/>
      <c r="B69" s="32"/>
      <c r="C69" s="106"/>
      <c r="D69" s="99" t="s">
        <v>61</v>
      </c>
      <c r="E69" s="100">
        <v>20711</v>
      </c>
      <c r="F69" s="100">
        <v>9882</v>
      </c>
      <c r="G69" s="100">
        <v>10829</v>
      </c>
      <c r="H69" s="101">
        <v>186191080.22</v>
      </c>
      <c r="I69" s="33"/>
      <c r="J69" s="34">
        <f t="shared" si="0"/>
        <v>0</v>
      </c>
      <c r="K69" s="35">
        <f t="shared" si="1"/>
        <v>20711</v>
      </c>
      <c r="L69" s="36">
        <f>SUM(H70:H72)</f>
        <v>186191080.22</v>
      </c>
      <c r="M69" s="37">
        <f t="shared" si="2"/>
        <v>0</v>
      </c>
      <c r="T69" s="86"/>
      <c r="U69" s="86"/>
      <c r="V69" s="86"/>
      <c r="W69" s="87"/>
    </row>
    <row r="70" spans="1:23" ht="16.149999999999999" customHeight="1">
      <c r="A70" s="32"/>
      <c r="B70" s="32"/>
      <c r="C70" s="107">
        <v>1</v>
      </c>
      <c r="D70" s="103" t="s">
        <v>101</v>
      </c>
      <c r="E70" s="104">
        <v>3255</v>
      </c>
      <c r="F70" s="104">
        <v>1480</v>
      </c>
      <c r="G70" s="104">
        <v>1775</v>
      </c>
      <c r="H70" s="105">
        <v>27944015.879999999</v>
      </c>
      <c r="I70" s="38"/>
      <c r="J70" s="34">
        <f t="shared" si="0"/>
        <v>0</v>
      </c>
      <c r="K70" s="35">
        <f t="shared" si="1"/>
        <v>3255</v>
      </c>
      <c r="M70" s="37"/>
      <c r="T70" s="88"/>
      <c r="U70" s="88"/>
      <c r="V70" s="88"/>
      <c r="W70" s="89"/>
    </row>
    <row r="71" spans="1:23" ht="16.149999999999999" customHeight="1">
      <c r="A71" s="32"/>
      <c r="B71" s="32"/>
      <c r="C71" s="107">
        <v>20</v>
      </c>
      <c r="D71" s="103" t="s">
        <v>102</v>
      </c>
      <c r="E71" s="104">
        <v>7303</v>
      </c>
      <c r="F71" s="104">
        <v>3502</v>
      </c>
      <c r="G71" s="104">
        <v>3801</v>
      </c>
      <c r="H71" s="105">
        <v>65316166.890000001</v>
      </c>
      <c r="I71" s="38"/>
      <c r="J71" s="34">
        <f t="shared" si="0"/>
        <v>0</v>
      </c>
      <c r="K71" s="35">
        <f t="shared" si="1"/>
        <v>7303</v>
      </c>
      <c r="M71" s="37"/>
      <c r="T71" s="88"/>
      <c r="U71" s="88"/>
      <c r="V71" s="88"/>
      <c r="W71" s="89"/>
    </row>
    <row r="72" spans="1:23" ht="16.149999999999999" customHeight="1">
      <c r="A72" s="32"/>
      <c r="B72" s="32"/>
      <c r="C72" s="107">
        <v>48</v>
      </c>
      <c r="D72" s="103" t="s">
        <v>103</v>
      </c>
      <c r="E72" s="104">
        <v>10153</v>
      </c>
      <c r="F72" s="104">
        <v>4900</v>
      </c>
      <c r="G72" s="104">
        <v>5253</v>
      </c>
      <c r="H72" s="105">
        <v>92930897.450000003</v>
      </c>
      <c r="I72" s="38"/>
      <c r="J72" s="34">
        <f t="shared" si="0"/>
        <v>0</v>
      </c>
      <c r="K72" s="35">
        <f t="shared" si="1"/>
        <v>10153</v>
      </c>
      <c r="M72" s="37"/>
      <c r="N72" s="40"/>
      <c r="T72" s="88"/>
      <c r="U72" s="88"/>
      <c r="V72" s="88"/>
      <c r="W72" s="89"/>
    </row>
    <row r="73" spans="1:23" s="23" customFormat="1" ht="16.149999999999999" customHeight="1">
      <c r="A73" s="32"/>
      <c r="B73" s="32"/>
      <c r="C73" s="106">
        <v>51</v>
      </c>
      <c r="D73" s="99" t="s">
        <v>63</v>
      </c>
      <c r="E73" s="100">
        <v>600</v>
      </c>
      <c r="F73" s="100">
        <v>271</v>
      </c>
      <c r="G73" s="100">
        <v>329</v>
      </c>
      <c r="H73" s="101">
        <v>3908356.33</v>
      </c>
      <c r="I73" s="33"/>
      <c r="J73" s="34">
        <f t="shared" si="0"/>
        <v>0</v>
      </c>
      <c r="K73" s="35">
        <f t="shared" si="1"/>
        <v>600</v>
      </c>
      <c r="L73" s="36">
        <f>SUM(H73)</f>
        <v>3908356.33</v>
      </c>
      <c r="M73" s="37">
        <f t="shared" si="2"/>
        <v>0</v>
      </c>
      <c r="T73" s="86"/>
      <c r="U73" s="86"/>
      <c r="V73" s="86"/>
      <c r="W73" s="87"/>
    </row>
    <row r="74" spans="1:23" s="23" customFormat="1" ht="16.149999999999999" customHeight="1">
      <c r="A74" s="32"/>
      <c r="B74" s="32"/>
      <c r="C74" s="106">
        <v>52</v>
      </c>
      <c r="D74" s="99" t="s">
        <v>64</v>
      </c>
      <c r="E74" s="100">
        <v>860</v>
      </c>
      <c r="F74" s="100">
        <v>403</v>
      </c>
      <c r="G74" s="100">
        <v>457</v>
      </c>
      <c r="H74" s="101">
        <v>5469500.5499999998</v>
      </c>
      <c r="I74" s="33"/>
      <c r="J74" s="34">
        <f t="shared" si="0"/>
        <v>0</v>
      </c>
      <c r="K74" s="35">
        <f t="shared" si="1"/>
        <v>860</v>
      </c>
      <c r="L74" s="36">
        <f>SUM(H74)</f>
        <v>5469500.5499999998</v>
      </c>
      <c r="M74" s="37">
        <f t="shared" si="2"/>
        <v>0</v>
      </c>
      <c r="T74" s="86"/>
      <c r="U74" s="86"/>
      <c r="V74" s="86"/>
      <c r="W74" s="87"/>
    </row>
    <row r="75" spans="1:23" ht="18.600000000000001" customHeight="1">
      <c r="A75" s="32"/>
      <c r="B75" s="32"/>
      <c r="C75" s="109"/>
      <c r="D75" s="109" t="s">
        <v>7</v>
      </c>
      <c r="E75" s="110">
        <f>E74+E73+E69+E65+E64+E63+E62+E61+E56+E53+E48+E42+E32+E31+E28+E27+E26+E22+E13</f>
        <v>467678</v>
      </c>
      <c r="F75" s="110">
        <f t="shared" ref="F75:H75" si="3">F74+F73+F69+F65+F64+F63+F62+F61+F56+F53+F48+F42+F32+F31+F28+F27+F26+F22+F13</f>
        <v>220829</v>
      </c>
      <c r="G75" s="110">
        <f t="shared" si="3"/>
        <v>246849</v>
      </c>
      <c r="H75" s="110">
        <f t="shared" si="3"/>
        <v>3423029239.5299993</v>
      </c>
      <c r="I75" s="33"/>
      <c r="J75" s="34">
        <f t="shared" si="0"/>
        <v>0</v>
      </c>
      <c r="K75" s="35">
        <f t="shared" si="1"/>
        <v>467678</v>
      </c>
      <c r="L75" s="40">
        <f>SUM(L13:L74)</f>
        <v>3423029239.5299997</v>
      </c>
      <c r="M75" s="37">
        <f t="shared" si="2"/>
        <v>0</v>
      </c>
      <c r="T75" s="86"/>
      <c r="U75" s="86"/>
      <c r="V75" s="86"/>
      <c r="W75" s="87"/>
    </row>
    <row r="76" spans="1:23" ht="19.7" customHeight="1">
      <c r="A76" s="32"/>
      <c r="B76" s="32"/>
      <c r="C76" s="111" t="s">
        <v>110</v>
      </c>
      <c r="D76" s="112"/>
      <c r="E76" s="112"/>
      <c r="F76" s="112"/>
      <c r="G76" s="113"/>
      <c r="H76" s="113"/>
      <c r="I76" s="41"/>
      <c r="J76" s="42"/>
    </row>
    <row r="77" spans="1:23" ht="19.7" customHeight="1">
      <c r="C77" s="143" t="s">
        <v>109</v>
      </c>
      <c r="D77" s="143"/>
      <c r="E77" s="143"/>
      <c r="F77" s="143"/>
      <c r="G77" s="143"/>
      <c r="H77" s="143"/>
      <c r="I77" s="43"/>
      <c r="J77" s="44"/>
    </row>
    <row r="78" spans="1:23" ht="19.7" customHeight="1">
      <c r="C78" s="143"/>
      <c r="D78" s="143"/>
      <c r="E78" s="143"/>
      <c r="F78" s="143"/>
      <c r="G78" s="143"/>
      <c r="H78" s="143"/>
      <c r="I78" s="43"/>
      <c r="J78" s="44"/>
    </row>
    <row r="79" spans="1:23">
      <c r="E79" s="45"/>
      <c r="F79" s="45"/>
      <c r="G79" s="46"/>
      <c r="H79" s="46"/>
      <c r="I79" s="46"/>
    </row>
    <row r="80" spans="1:23" hidden="1"/>
    <row r="81" spans="5:10" hidden="1">
      <c r="E81" s="47">
        <f t="shared" ref="E81:H81" si="4">E74+E73+E69+E65+E64+E63+E62+E61+E56+E53+E48+E42+E32+E31+E28+E27+E26+E22+E13</f>
        <v>467678</v>
      </c>
      <c r="F81" s="47">
        <f t="shared" si="4"/>
        <v>220829</v>
      </c>
      <c r="G81" s="47">
        <f t="shared" si="4"/>
        <v>246849</v>
      </c>
      <c r="H81" s="47">
        <f t="shared" si="4"/>
        <v>3423029239.5299993</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23" activePane="bottomLeft" state="frozen"/>
      <selection activeCell="C25" sqref="C25"/>
      <selection pane="bottomLeft" activeCell="R45" sqref="R45"/>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5" t="s">
        <v>80</v>
      </c>
      <c r="B1" s="145"/>
      <c r="C1" s="145"/>
      <c r="D1" s="145"/>
      <c r="E1" s="145"/>
      <c r="F1" s="145"/>
      <c r="G1" s="145"/>
      <c r="H1" s="145"/>
      <c r="I1" s="145"/>
      <c r="J1" s="145"/>
      <c r="K1" s="145"/>
      <c r="L1" s="145"/>
      <c r="M1" s="145"/>
      <c r="N1" s="145"/>
      <c r="O1" s="145"/>
      <c r="P1" s="145"/>
    </row>
    <row r="2" spans="1:16" ht="20.100000000000001" customHeight="1">
      <c r="A2" s="147" t="s">
        <v>82</v>
      </c>
      <c r="B2" s="147"/>
      <c r="C2" s="147"/>
      <c r="D2" s="147"/>
      <c r="E2" s="147"/>
      <c r="F2" s="147"/>
      <c r="G2" s="147"/>
      <c r="H2" s="147"/>
      <c r="I2" s="147"/>
      <c r="J2" s="147"/>
      <c r="K2" s="147"/>
      <c r="L2" s="147"/>
      <c r="M2" s="147"/>
      <c r="N2" s="147"/>
      <c r="O2" s="147"/>
      <c r="P2" s="147"/>
    </row>
    <row r="3" spans="1:16" s="61" customFormat="1" ht="21.4" customHeight="1">
      <c r="A3" s="147" t="s">
        <v>8</v>
      </c>
      <c r="B3" s="147"/>
      <c r="C3" s="147"/>
      <c r="D3" s="147"/>
      <c r="E3" s="147"/>
      <c r="F3" s="147"/>
      <c r="G3" s="147"/>
      <c r="H3" s="147"/>
      <c r="I3" s="147"/>
      <c r="J3" s="147"/>
      <c r="K3" s="147"/>
      <c r="L3" s="147"/>
      <c r="M3" s="147"/>
      <c r="N3" s="147"/>
      <c r="O3" s="147"/>
      <c r="P3" s="147"/>
    </row>
    <row r="4" spans="1:16" ht="23.25" customHeight="1">
      <c r="A4" s="62"/>
      <c r="B4" s="63"/>
      <c r="C4" s="147"/>
      <c r="D4" s="147"/>
      <c r="E4" s="147"/>
      <c r="F4" s="147"/>
      <c r="G4" s="148"/>
    </row>
    <row r="5" spans="1:16" ht="15" customHeight="1">
      <c r="I5" s="64"/>
      <c r="J5" s="64"/>
    </row>
    <row r="6" spans="1:16" ht="20.25" customHeight="1">
      <c r="I6" s="65"/>
      <c r="J6" s="66"/>
      <c r="K6" s="67"/>
      <c r="L6" s="67"/>
    </row>
    <row r="7" spans="1:16" ht="20.25" customHeight="1">
      <c r="A7" s="97" t="str">
        <f>'Totales y gasto'!$D$13</f>
        <v>ANDALUCIA</v>
      </c>
      <c r="B7" s="45">
        <f>'Totales y gasto'!$E$13</f>
        <v>87008</v>
      </c>
      <c r="I7" s="68"/>
      <c r="J7" s="69"/>
      <c r="K7" s="69"/>
      <c r="L7" s="69"/>
    </row>
    <row r="8" spans="1:16" ht="20.25" customHeight="1">
      <c r="A8" s="97" t="str">
        <f>'Totales y gasto'!$D$48</f>
        <v>CATALUÑA</v>
      </c>
      <c r="B8" s="45">
        <f>'Totales y gasto'!$E$48</f>
        <v>82180</v>
      </c>
      <c r="I8" s="68"/>
      <c r="J8" s="69"/>
      <c r="K8" s="69"/>
      <c r="L8" s="69"/>
    </row>
    <row r="9" spans="1:16" ht="20.25" customHeight="1">
      <c r="A9" s="97" t="str">
        <f>'Totales y gasto'!$D$61</f>
        <v>MADRID</v>
      </c>
      <c r="B9" s="45">
        <f>'Totales y gasto'!$E$61</f>
        <v>74755</v>
      </c>
      <c r="I9" s="68"/>
      <c r="J9" s="69"/>
      <c r="K9" s="69"/>
      <c r="L9" s="69"/>
    </row>
    <row r="10" spans="1:16" ht="20.25" customHeight="1">
      <c r="A10" s="97" t="str">
        <f>'Totales y gasto'!$D$65</f>
        <v>COM. VALENCIANA</v>
      </c>
      <c r="B10" s="45">
        <f>'Totales y gasto'!$E$65</f>
        <v>47758</v>
      </c>
      <c r="I10" s="68"/>
      <c r="J10" s="69"/>
      <c r="K10" s="69"/>
      <c r="L10" s="69"/>
    </row>
    <row r="11" spans="1:16" ht="20.25" customHeight="1">
      <c r="A11" s="97" t="str">
        <f>'Totales y gasto'!$D$56</f>
        <v>GALICIA</v>
      </c>
      <c r="B11" s="45">
        <f>'Totales y gasto'!$E$56</f>
        <v>21118</v>
      </c>
      <c r="I11" s="68"/>
      <c r="J11" s="69"/>
      <c r="K11" s="69"/>
      <c r="L11" s="69"/>
    </row>
    <row r="12" spans="1:16" ht="20.25" customHeight="1">
      <c r="A12" s="97" t="str">
        <f>'Totales y gasto'!$D$69</f>
        <v>PAÍS VASCO</v>
      </c>
      <c r="B12" s="45">
        <f>'Totales y gasto'!$E$69</f>
        <v>20711</v>
      </c>
      <c r="I12" s="68"/>
      <c r="J12" s="69"/>
      <c r="K12" s="69"/>
      <c r="L12" s="69"/>
    </row>
    <row r="13" spans="1:16" ht="20.25" customHeight="1">
      <c r="A13" s="97" t="str">
        <f>'Totales y gasto'!$D$42</f>
        <v>CASTILLA LA MANCHA</v>
      </c>
      <c r="B13" s="45">
        <f>'Totales y gasto'!$E$42</f>
        <v>20420</v>
      </c>
      <c r="I13" s="68"/>
      <c r="J13" s="69"/>
      <c r="K13" s="69"/>
      <c r="L13" s="69"/>
    </row>
    <row r="14" spans="1:16" ht="20.25" customHeight="1">
      <c r="A14" s="97" t="str">
        <f>'Totales y gasto'!$D$32</f>
        <v>CASTILLA Y LEÓN</v>
      </c>
      <c r="B14" s="45">
        <f>'Totales y gasto'!$E$32</f>
        <v>19458</v>
      </c>
      <c r="I14" s="68"/>
      <c r="J14" s="69"/>
      <c r="K14" s="69"/>
      <c r="L14" s="69"/>
    </row>
    <row r="15" spans="1:16" ht="20.25" customHeight="1">
      <c r="A15" s="97" t="str">
        <f>'Totales y gasto'!$D$62</f>
        <v>MURCIA</v>
      </c>
      <c r="B15" s="45">
        <f>'Totales y gasto'!$E$62</f>
        <v>18450</v>
      </c>
      <c r="I15" s="68"/>
      <c r="J15" s="69"/>
      <c r="K15" s="69"/>
      <c r="L15" s="69"/>
    </row>
    <row r="16" spans="1:16" ht="20.25" customHeight="1">
      <c r="A16" s="97" t="str">
        <f>'Totales y gasto'!$D$28</f>
        <v>CANARIAS</v>
      </c>
      <c r="B16" s="45">
        <f>'Totales y gasto'!$E$28</f>
        <v>16589</v>
      </c>
      <c r="I16" s="68"/>
      <c r="J16" s="69"/>
      <c r="K16" s="69"/>
      <c r="L16" s="69"/>
    </row>
    <row r="17" spans="1:12" ht="20.25" customHeight="1">
      <c r="A17" s="97" t="str">
        <f>'Totales y gasto'!$D$22</f>
        <v>ARAGÓN</v>
      </c>
      <c r="B17" s="45">
        <f>'Totales y gasto'!$E$22</f>
        <v>13462</v>
      </c>
      <c r="I17" s="68"/>
      <c r="J17" s="69"/>
      <c r="K17" s="69"/>
      <c r="L17" s="69"/>
    </row>
    <row r="18" spans="1:12" ht="20.25" customHeight="1">
      <c r="A18" s="97" t="str">
        <f>'Totales y gasto'!$D$27</f>
        <v>ILLES BALEARS</v>
      </c>
      <c r="B18" s="45">
        <f>'Totales y gasto'!$E$27</f>
        <v>12800</v>
      </c>
      <c r="I18" s="68"/>
      <c r="J18" s="69"/>
      <c r="K18" s="69"/>
      <c r="L18" s="69"/>
    </row>
    <row r="19" spans="1:12" ht="20.25" customHeight="1">
      <c r="A19" s="97" t="str">
        <f>'Totales y gasto'!$D$53</f>
        <v>EXTREMADURA</v>
      </c>
      <c r="B19" s="45">
        <f>'Totales y gasto'!$E$53</f>
        <v>10533</v>
      </c>
      <c r="I19" s="68"/>
      <c r="J19" s="69"/>
      <c r="K19" s="69"/>
      <c r="L19" s="69"/>
    </row>
    <row r="20" spans="1:12" ht="20.25" customHeight="1">
      <c r="A20" s="97" t="str">
        <f>'Totales y gasto'!$D$63</f>
        <v>NAVARRA</v>
      </c>
      <c r="B20" s="45">
        <f>'Totales y gasto'!$E$63</f>
        <v>6743</v>
      </c>
      <c r="I20" s="68"/>
      <c r="J20" s="69"/>
      <c r="K20" s="69"/>
      <c r="L20" s="69"/>
    </row>
    <row r="21" spans="1:12" ht="20.25" customHeight="1">
      <c r="A21" s="97" t="str">
        <f>'Totales y gasto'!$D$26</f>
        <v>ASTURIAS</v>
      </c>
      <c r="B21" s="45">
        <f>'Totales y gasto'!$E$26</f>
        <v>6630</v>
      </c>
      <c r="I21" s="68"/>
      <c r="J21" s="69"/>
      <c r="K21" s="69"/>
      <c r="L21" s="69"/>
    </row>
    <row r="22" spans="1:12" ht="20.25" customHeight="1">
      <c r="A22" s="97" t="str">
        <f>'Totales y gasto'!$D$31</f>
        <v>CANTABRIA</v>
      </c>
      <c r="B22" s="45">
        <f>'Totales y gasto'!$E$31</f>
        <v>4556</v>
      </c>
      <c r="I22" s="68"/>
      <c r="J22" s="69"/>
      <c r="K22" s="69"/>
      <c r="L22" s="69"/>
    </row>
    <row r="23" spans="1:12" ht="20.25" customHeight="1">
      <c r="A23" s="97" t="str">
        <f>'Totales y gasto'!$D$64</f>
        <v>LA RIOJA</v>
      </c>
      <c r="B23" s="45">
        <f>'Totales y gasto'!$E$64</f>
        <v>3047</v>
      </c>
      <c r="I23" s="68"/>
      <c r="J23" s="69"/>
      <c r="K23" s="69"/>
      <c r="L23" s="69"/>
    </row>
    <row r="24" spans="1:12" ht="20.25" customHeight="1">
      <c r="A24" s="97" t="str">
        <f>'Totales y gasto'!$D$74</f>
        <v>MELILLA</v>
      </c>
      <c r="B24" s="45">
        <f>'Totales y gasto'!$E$74</f>
        <v>860</v>
      </c>
      <c r="I24" s="68"/>
      <c r="J24" s="69"/>
      <c r="K24" s="69"/>
      <c r="L24" s="69"/>
    </row>
    <row r="25" spans="1:12" ht="20.25" customHeight="1">
      <c r="A25" s="97" t="str">
        <f>'Totales y gasto'!$D$73</f>
        <v>CEUTA</v>
      </c>
      <c r="B25" s="45">
        <f>'Totales y gasto'!$E$73</f>
        <v>600</v>
      </c>
      <c r="I25" s="68"/>
      <c r="J25" s="69"/>
      <c r="K25" s="69"/>
      <c r="L25" s="69"/>
    </row>
    <row r="26" spans="1:12" ht="20.25" customHeight="1">
      <c r="I26" s="70"/>
      <c r="J26" s="71"/>
      <c r="K26" s="71"/>
      <c r="L26" s="71"/>
    </row>
    <row r="27" spans="1:12" ht="20.25" customHeight="1">
      <c r="B27" s="45">
        <f>'Totales y gasto'!$E$75</f>
        <v>467678</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7</v>
      </c>
      <c r="C36" s="73">
        <f>B27</f>
        <v>467678</v>
      </c>
      <c r="D36" s="11"/>
      <c r="F36" s="11"/>
    </row>
    <row r="37" spans="1:16" ht="19.7" customHeight="1">
      <c r="D37" s="41"/>
      <c r="E37" s="41"/>
      <c r="F37" s="41"/>
      <c r="G37" s="42"/>
    </row>
    <row r="38" spans="1:16" s="61" customFormat="1" ht="19.7" customHeight="1">
      <c r="A38" s="14" t="s">
        <v>108</v>
      </c>
      <c r="B38" s="14"/>
      <c r="C38" s="14"/>
      <c r="D38" s="74"/>
      <c r="E38" s="74"/>
      <c r="F38" s="74"/>
      <c r="G38" s="75"/>
    </row>
    <row r="39" spans="1:16" s="61" customFormat="1" ht="19.7" customHeight="1">
      <c r="A39" s="153" t="s">
        <v>109</v>
      </c>
      <c r="B39" s="153"/>
      <c r="C39" s="153"/>
      <c r="D39" s="153"/>
      <c r="E39" s="153"/>
      <c r="F39" s="153"/>
      <c r="G39" s="153"/>
      <c r="H39" s="153"/>
      <c r="I39" s="153"/>
      <c r="J39" s="153"/>
      <c r="K39" s="153"/>
      <c r="L39" s="153"/>
      <c r="M39" s="153"/>
      <c r="N39" s="153"/>
      <c r="O39" s="153"/>
      <c r="P39" s="153"/>
    </row>
    <row r="40" spans="1:16" s="61" customFormat="1" ht="19.7" customHeight="1">
      <c r="A40" s="153"/>
      <c r="B40" s="153"/>
      <c r="C40" s="153"/>
      <c r="D40" s="153"/>
      <c r="E40" s="153"/>
      <c r="F40" s="153"/>
      <c r="G40" s="153"/>
      <c r="H40" s="153"/>
      <c r="I40" s="153"/>
      <c r="J40" s="153"/>
      <c r="K40" s="153"/>
      <c r="L40" s="153"/>
      <c r="M40" s="153"/>
      <c r="N40" s="153"/>
      <c r="O40" s="153"/>
      <c r="P40" s="153"/>
    </row>
    <row r="41" spans="1:16" s="61" customFormat="1" ht="15">
      <c r="A41" s="14"/>
      <c r="B41" s="14"/>
      <c r="C41" s="14"/>
      <c r="D41" s="14"/>
      <c r="E41" s="14"/>
      <c r="F41" s="14"/>
      <c r="G41" s="14"/>
    </row>
    <row r="42" spans="1:16" ht="19.7" customHeight="1">
      <c r="A42" s="154"/>
      <c r="B42" s="154"/>
      <c r="C42" s="154"/>
      <c r="D42" s="154"/>
      <c r="E42" s="154"/>
      <c r="F42" s="154"/>
      <c r="G42" s="44"/>
    </row>
    <row r="43" spans="1:16" ht="19.7" customHeight="1">
      <c r="A43" s="154"/>
      <c r="B43" s="154"/>
      <c r="C43" s="154"/>
      <c r="D43" s="154"/>
      <c r="E43" s="154"/>
      <c r="F43" s="154"/>
      <c r="G43" s="44"/>
    </row>
    <row r="159" spans="3:3" ht="42">
      <c r="C159" s="76"/>
    </row>
  </sheetData>
  <autoFilter ref="A6:B6" xr:uid="{00000000-0001-0000-0400-000000000000}">
    <sortState xmlns:xlrd2="http://schemas.microsoft.com/office/spreadsheetml/2017/richdata2" ref="A7:B25">
      <sortCondition descending="1" ref="B6"/>
    </sortState>
  </autoFilter>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27D2E-A67E-48F6-ABA2-0EFA6208A89E}">
  <sheetPr>
    <pageSetUpPr fitToPage="1"/>
  </sheetPr>
  <dimension ref="A1:T89"/>
  <sheetViews>
    <sheetView showGridLines="0" showRowColHeaders="0" topLeftCell="A4" zoomScale="90" zoomScaleNormal="90" workbookViewId="0">
      <pane ySplit="6" topLeftCell="A19" activePane="bottomLeft" state="frozen"/>
      <selection activeCell="C25" sqref="C25"/>
      <selection pane="bottomLeft" activeCell="M63" sqref="M63"/>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77" t="s">
        <v>104</v>
      </c>
      <c r="D4" s="177"/>
      <c r="E4" s="177"/>
      <c r="F4" s="177"/>
      <c r="G4" s="177"/>
      <c r="H4" s="177"/>
      <c r="I4" s="50"/>
    </row>
    <row r="5" spans="1:20" s="49" customFormat="1" ht="19.7" customHeight="1">
      <c r="C5" s="176" t="s">
        <v>107</v>
      </c>
      <c r="D5" s="176"/>
      <c r="E5" s="176"/>
      <c r="F5" s="176"/>
      <c r="G5" s="176"/>
      <c r="H5" s="176"/>
      <c r="I5" s="51"/>
    </row>
    <row r="6" spans="1:20" ht="18.600000000000001" customHeight="1">
      <c r="C6" s="62"/>
      <c r="D6" s="178" t="s">
        <v>77</v>
      </c>
      <c r="E6" s="62"/>
      <c r="F6" s="62"/>
      <c r="G6" s="62"/>
      <c r="H6" s="62"/>
      <c r="I6" s="52"/>
    </row>
    <row r="7" spans="1:20" ht="13.5" customHeight="1">
      <c r="E7" s="53"/>
      <c r="F7" s="53"/>
      <c r="G7" s="53"/>
      <c r="H7" s="53"/>
    </row>
    <row r="8" spans="1:20" s="23" customFormat="1" ht="24.75" customHeight="1">
      <c r="C8" s="144" t="s">
        <v>70</v>
      </c>
      <c r="D8" s="156" t="s">
        <v>74</v>
      </c>
      <c r="E8" s="179" t="s">
        <v>9</v>
      </c>
      <c r="F8" s="180"/>
      <c r="G8" s="179" t="s">
        <v>10</v>
      </c>
      <c r="H8" s="180"/>
    </row>
    <row r="9" spans="1:20" s="54" customFormat="1" ht="40.9" customHeight="1">
      <c r="C9" s="144"/>
      <c r="D9" s="157"/>
      <c r="E9" s="139" t="s">
        <v>83</v>
      </c>
      <c r="F9" s="139" t="s">
        <v>11</v>
      </c>
      <c r="G9" s="139" t="s">
        <v>83</v>
      </c>
      <c r="H9" s="139" t="s">
        <v>11</v>
      </c>
    </row>
    <row r="10" spans="1:20" s="23" customFormat="1" ht="15.75" customHeight="1">
      <c r="A10" s="54"/>
      <c r="B10" s="54"/>
      <c r="C10" s="99"/>
      <c r="D10" s="114" t="s">
        <v>84</v>
      </c>
      <c r="E10" s="100">
        <v>40992</v>
      </c>
      <c r="F10" s="115">
        <v>109.8415056596409</v>
      </c>
      <c r="G10" s="100">
        <v>103</v>
      </c>
      <c r="H10" s="115">
        <v>43.194174757281552</v>
      </c>
      <c r="I10" s="35"/>
      <c r="J10" s="55"/>
      <c r="K10" s="32"/>
      <c r="L10" s="32"/>
      <c r="M10" s="32"/>
      <c r="N10" s="32"/>
    </row>
    <row r="11" spans="1:20" ht="15.75">
      <c r="A11" s="54"/>
      <c r="B11" s="54"/>
      <c r="C11" s="102">
        <v>4</v>
      </c>
      <c r="D11" s="116" t="s">
        <v>12</v>
      </c>
      <c r="E11" s="117">
        <v>4200</v>
      </c>
      <c r="F11" s="118">
        <v>109.87404761904762</v>
      </c>
      <c r="G11" s="117">
        <v>14</v>
      </c>
      <c r="H11" s="118">
        <v>41.785714285714285</v>
      </c>
      <c r="I11" s="45"/>
      <c r="J11" s="48"/>
      <c r="K11" s="32"/>
      <c r="L11" s="32"/>
      <c r="M11" s="32"/>
      <c r="N11" s="32"/>
    </row>
    <row r="12" spans="1:20" ht="15.75">
      <c r="A12" s="54"/>
      <c r="B12" s="54"/>
      <c r="C12" s="102">
        <v>11</v>
      </c>
      <c r="D12" s="116" t="s">
        <v>13</v>
      </c>
      <c r="E12" s="117">
        <v>5004</v>
      </c>
      <c r="F12" s="118">
        <v>110.05635491606715</v>
      </c>
      <c r="G12" s="117">
        <v>10</v>
      </c>
      <c r="H12" s="118">
        <v>46.2</v>
      </c>
      <c r="I12" s="45"/>
      <c r="J12" s="48"/>
      <c r="K12" s="32"/>
      <c r="L12" s="32"/>
      <c r="M12" s="32"/>
      <c r="N12" s="32"/>
    </row>
    <row r="13" spans="1:20" ht="15.75">
      <c r="A13" s="54"/>
      <c r="B13" s="54"/>
      <c r="C13" s="102">
        <v>14</v>
      </c>
      <c r="D13" s="116" t="s">
        <v>14</v>
      </c>
      <c r="E13" s="117">
        <v>3972</v>
      </c>
      <c r="F13" s="118">
        <v>109.07049345417926</v>
      </c>
      <c r="G13" s="117">
        <v>4</v>
      </c>
      <c r="H13" s="118">
        <v>45.5</v>
      </c>
      <c r="I13" s="45"/>
      <c r="J13" s="48"/>
      <c r="K13" s="90"/>
      <c r="L13" s="91"/>
      <c r="M13" s="90"/>
      <c r="N13" s="91"/>
      <c r="O13" s="90"/>
      <c r="P13" s="91"/>
      <c r="Q13" s="90"/>
      <c r="R13" s="91"/>
      <c r="S13" s="90"/>
      <c r="T13" s="91"/>
    </row>
    <row r="14" spans="1:20" ht="15.75">
      <c r="A14" s="54"/>
      <c r="B14" s="54"/>
      <c r="C14" s="102">
        <v>18</v>
      </c>
      <c r="D14" s="116" t="s">
        <v>15</v>
      </c>
      <c r="E14" s="117">
        <v>4478</v>
      </c>
      <c r="F14" s="118">
        <v>110.0547119249665</v>
      </c>
      <c r="G14" s="117">
        <v>19</v>
      </c>
      <c r="H14" s="118">
        <v>42</v>
      </c>
      <c r="I14" s="45"/>
      <c r="J14" s="48"/>
      <c r="K14" s="92"/>
      <c r="L14" s="93"/>
      <c r="M14" s="92"/>
      <c r="N14" s="93"/>
      <c r="O14" s="92"/>
      <c r="P14" s="93"/>
      <c r="Q14" s="92"/>
      <c r="R14" s="93"/>
      <c r="S14" s="92"/>
      <c r="T14" s="93"/>
    </row>
    <row r="15" spans="1:20" ht="15.75">
      <c r="A15" s="54"/>
      <c r="B15" s="54"/>
      <c r="C15" s="102">
        <v>21</v>
      </c>
      <c r="D15" s="116" t="s">
        <v>16</v>
      </c>
      <c r="E15" s="117">
        <v>2726</v>
      </c>
      <c r="F15" s="118">
        <v>110.71239911958914</v>
      </c>
      <c r="G15" s="117">
        <v>11</v>
      </c>
      <c r="H15" s="118">
        <v>43.272727272727273</v>
      </c>
      <c r="I15" s="45"/>
      <c r="J15" s="48"/>
      <c r="K15" s="92"/>
      <c r="L15" s="93"/>
      <c r="M15" s="92"/>
      <c r="N15" s="93"/>
      <c r="O15" s="92"/>
      <c r="P15" s="93"/>
      <c r="Q15" s="92"/>
      <c r="R15" s="93"/>
      <c r="S15" s="92"/>
      <c r="T15" s="93"/>
    </row>
    <row r="16" spans="1:20" ht="15.75">
      <c r="A16" s="54"/>
      <c r="B16" s="54"/>
      <c r="C16" s="102">
        <v>23</v>
      </c>
      <c r="D16" s="116" t="s">
        <v>17</v>
      </c>
      <c r="E16" s="117">
        <v>2924</v>
      </c>
      <c r="F16" s="118">
        <v>109.34233926128591</v>
      </c>
      <c r="G16" s="117">
        <v>11</v>
      </c>
      <c r="H16" s="118">
        <v>43.272727272727273</v>
      </c>
      <c r="I16" s="45"/>
      <c r="J16" s="48"/>
      <c r="K16" s="92"/>
      <c r="L16" s="93"/>
      <c r="M16" s="92"/>
      <c r="N16" s="93"/>
      <c r="O16" s="92"/>
      <c r="P16" s="93"/>
      <c r="Q16" s="92"/>
      <c r="R16" s="93"/>
      <c r="S16" s="92"/>
      <c r="T16" s="93"/>
    </row>
    <row r="17" spans="1:20" ht="15.75">
      <c r="A17" s="54"/>
      <c r="B17" s="54"/>
      <c r="C17" s="102">
        <v>29</v>
      </c>
      <c r="D17" s="116" t="s">
        <v>18</v>
      </c>
      <c r="E17" s="117">
        <v>7598</v>
      </c>
      <c r="F17" s="118">
        <v>109.54830218478547</v>
      </c>
      <c r="G17" s="117">
        <v>17</v>
      </c>
      <c r="H17" s="118">
        <v>42.823529411764703</v>
      </c>
      <c r="I17" s="45"/>
      <c r="J17" s="48"/>
      <c r="K17" s="92"/>
      <c r="L17" s="93"/>
      <c r="M17" s="92"/>
      <c r="N17" s="93"/>
      <c r="O17" s="92"/>
      <c r="P17" s="93"/>
      <c r="Q17" s="92"/>
      <c r="R17" s="93"/>
      <c r="S17" s="92"/>
      <c r="T17" s="93"/>
    </row>
    <row r="18" spans="1:20" ht="15.75">
      <c r="A18" s="54"/>
      <c r="B18" s="54"/>
      <c r="C18" s="102">
        <v>41</v>
      </c>
      <c r="D18" s="116" t="s">
        <v>19</v>
      </c>
      <c r="E18" s="117">
        <v>10090</v>
      </c>
      <c r="F18" s="118">
        <v>110.06045589692765</v>
      </c>
      <c r="G18" s="117">
        <v>17</v>
      </c>
      <c r="H18" s="118">
        <v>43.647058823529413</v>
      </c>
      <c r="I18" s="45"/>
      <c r="J18" s="48"/>
      <c r="K18" s="92"/>
      <c r="L18" s="93"/>
      <c r="M18" s="92"/>
      <c r="N18" s="93"/>
      <c r="O18" s="92"/>
      <c r="P18" s="93"/>
      <c r="Q18" s="92"/>
      <c r="R18" s="93"/>
      <c r="S18" s="92"/>
      <c r="T18" s="93"/>
    </row>
    <row r="19" spans="1:20" s="23" customFormat="1" ht="15.75">
      <c r="A19" s="54"/>
      <c r="B19" s="54"/>
      <c r="C19" s="106"/>
      <c r="D19" s="114" t="s">
        <v>85</v>
      </c>
      <c r="E19" s="100">
        <v>5927</v>
      </c>
      <c r="F19" s="115">
        <v>106.38822338451156</v>
      </c>
      <c r="G19" s="100">
        <v>4</v>
      </c>
      <c r="H19" s="115">
        <v>45.5</v>
      </c>
      <c r="I19" s="35"/>
      <c r="J19" s="55"/>
      <c r="K19" s="92"/>
      <c r="L19" s="93"/>
      <c r="M19" s="92"/>
      <c r="N19" s="93"/>
      <c r="O19" s="92"/>
      <c r="P19" s="93"/>
      <c r="Q19" s="92"/>
      <c r="R19" s="93"/>
      <c r="S19" s="92"/>
      <c r="T19" s="93"/>
    </row>
    <row r="20" spans="1:20" ht="15.75">
      <c r="A20" s="54"/>
      <c r="B20" s="54"/>
      <c r="C20" s="107">
        <v>22</v>
      </c>
      <c r="D20" s="116" t="s">
        <v>20</v>
      </c>
      <c r="E20" s="117">
        <v>984</v>
      </c>
      <c r="F20" s="118">
        <v>107.24186991869918</v>
      </c>
      <c r="G20" s="117">
        <v>2</v>
      </c>
      <c r="H20" s="118">
        <v>49</v>
      </c>
      <c r="I20" s="45"/>
      <c r="J20" s="48"/>
      <c r="K20" s="92"/>
      <c r="L20" s="93"/>
      <c r="M20" s="92"/>
      <c r="N20" s="93"/>
      <c r="O20" s="92"/>
      <c r="P20" s="93"/>
      <c r="Q20" s="92"/>
      <c r="R20" s="93"/>
      <c r="S20" s="92"/>
      <c r="T20" s="93"/>
    </row>
    <row r="21" spans="1:20" ht="15.75">
      <c r="A21" s="54"/>
      <c r="B21" s="54"/>
      <c r="C21" s="107">
        <v>44</v>
      </c>
      <c r="D21" s="116" t="s">
        <v>21</v>
      </c>
      <c r="E21" s="117">
        <v>593</v>
      </c>
      <c r="F21" s="118">
        <v>104.31197301854975</v>
      </c>
      <c r="G21" s="117">
        <v>0</v>
      </c>
      <c r="H21" s="118"/>
      <c r="I21" s="45"/>
      <c r="J21" s="48"/>
      <c r="K21" s="92"/>
      <c r="L21" s="93"/>
      <c r="M21" s="92"/>
      <c r="N21" s="93"/>
      <c r="O21" s="92"/>
      <c r="P21" s="93"/>
      <c r="Q21" s="92"/>
      <c r="R21" s="93"/>
      <c r="S21" s="92"/>
      <c r="T21" s="93"/>
    </row>
    <row r="22" spans="1:20" ht="15.75">
      <c r="A22" s="54"/>
      <c r="B22" s="54"/>
      <c r="C22" s="107">
        <v>50</v>
      </c>
      <c r="D22" s="116" t="s">
        <v>22</v>
      </c>
      <c r="E22" s="117">
        <v>4350</v>
      </c>
      <c r="F22" s="118">
        <v>106.47816091954023</v>
      </c>
      <c r="G22" s="117">
        <v>2</v>
      </c>
      <c r="H22" s="118">
        <v>42</v>
      </c>
      <c r="I22" s="45"/>
      <c r="J22" s="48"/>
      <c r="K22" s="90"/>
      <c r="L22" s="91"/>
      <c r="M22" s="90"/>
      <c r="N22" s="91"/>
      <c r="O22" s="90"/>
      <c r="P22" s="91"/>
      <c r="Q22" s="90"/>
      <c r="R22" s="91"/>
      <c r="S22" s="90"/>
      <c r="T22" s="91"/>
    </row>
    <row r="23" spans="1:20" s="23" customFormat="1" ht="15.75">
      <c r="A23" s="54"/>
      <c r="B23" s="54"/>
      <c r="C23" s="106">
        <v>33</v>
      </c>
      <c r="D23" s="114" t="s">
        <v>86</v>
      </c>
      <c r="E23" s="100">
        <v>3120</v>
      </c>
      <c r="F23" s="115">
        <v>106.83942307692308</v>
      </c>
      <c r="G23" s="100">
        <v>7</v>
      </c>
      <c r="H23" s="115">
        <v>42</v>
      </c>
      <c r="I23" s="35"/>
      <c r="J23" s="55"/>
      <c r="K23" s="92"/>
      <c r="L23" s="93"/>
      <c r="M23" s="92"/>
      <c r="N23" s="93"/>
      <c r="O23" s="92"/>
      <c r="P23" s="93"/>
      <c r="Q23" s="92"/>
      <c r="R23" s="93"/>
      <c r="S23" s="92"/>
      <c r="T23" s="93"/>
    </row>
    <row r="24" spans="1:20" s="23" customFormat="1" ht="15.75">
      <c r="A24" s="54"/>
      <c r="B24" s="54"/>
      <c r="C24" s="106">
        <v>7</v>
      </c>
      <c r="D24" s="114" t="s">
        <v>87</v>
      </c>
      <c r="E24" s="100">
        <v>5879</v>
      </c>
      <c r="F24" s="115">
        <v>106.86001020581732</v>
      </c>
      <c r="G24" s="100">
        <v>18</v>
      </c>
      <c r="H24" s="115">
        <v>42.777777777777779</v>
      </c>
      <c r="I24" s="35"/>
      <c r="J24" s="55"/>
      <c r="K24" s="92"/>
      <c r="L24" s="93"/>
      <c r="M24" s="92"/>
      <c r="N24" s="93"/>
      <c r="O24" s="92"/>
      <c r="P24" s="93"/>
      <c r="Q24" s="92"/>
      <c r="R24" s="93"/>
      <c r="S24" s="92"/>
      <c r="T24" s="93"/>
    </row>
    <row r="25" spans="1:20" s="23" customFormat="1" ht="15.75">
      <c r="A25" s="54"/>
      <c r="B25" s="54"/>
      <c r="C25" s="106"/>
      <c r="D25" s="114" t="s">
        <v>88</v>
      </c>
      <c r="E25" s="100">
        <v>7868</v>
      </c>
      <c r="F25" s="115">
        <v>110.63256227758008</v>
      </c>
      <c r="G25" s="100">
        <v>6</v>
      </c>
      <c r="H25" s="115">
        <v>44.333333333333336</v>
      </c>
      <c r="I25" s="35"/>
      <c r="J25" s="55"/>
      <c r="K25" s="92"/>
      <c r="L25" s="93"/>
      <c r="M25" s="92"/>
      <c r="N25" s="93"/>
      <c r="O25" s="92"/>
      <c r="P25" s="93"/>
      <c r="Q25" s="92"/>
      <c r="R25" s="93"/>
      <c r="S25" s="92"/>
      <c r="T25" s="93"/>
    </row>
    <row r="26" spans="1:20" ht="15.75">
      <c r="A26" s="54"/>
      <c r="B26" s="54"/>
      <c r="C26" s="107">
        <v>35</v>
      </c>
      <c r="D26" s="116" t="s">
        <v>23</v>
      </c>
      <c r="E26" s="117">
        <v>4185</v>
      </c>
      <c r="F26" s="118">
        <v>110.61099163679809</v>
      </c>
      <c r="G26" s="117">
        <v>3</v>
      </c>
      <c r="H26" s="118">
        <v>46.666666666666664</v>
      </c>
      <c r="I26" s="45"/>
      <c r="J26" s="48"/>
      <c r="K26" s="90"/>
      <c r="L26" s="91"/>
      <c r="M26" s="90"/>
      <c r="N26" s="91"/>
      <c r="O26" s="90"/>
      <c r="P26" s="91"/>
      <c r="Q26" s="90"/>
      <c r="R26" s="91"/>
      <c r="S26" s="90"/>
      <c r="T26" s="91"/>
    </row>
    <row r="27" spans="1:20" ht="15.75">
      <c r="A27" s="54"/>
      <c r="B27" s="54"/>
      <c r="C27" s="107">
        <v>38</v>
      </c>
      <c r="D27" s="116" t="s">
        <v>24</v>
      </c>
      <c r="E27" s="117">
        <v>3683</v>
      </c>
      <c r="F27" s="118">
        <v>110.65707303828401</v>
      </c>
      <c r="G27" s="117">
        <v>3</v>
      </c>
      <c r="H27" s="118">
        <v>42</v>
      </c>
      <c r="I27" s="45"/>
      <c r="J27" s="48"/>
      <c r="K27" s="90"/>
      <c r="L27" s="91"/>
      <c r="M27" s="90"/>
      <c r="N27" s="91"/>
      <c r="O27" s="90"/>
      <c r="P27" s="91"/>
      <c r="Q27" s="90"/>
      <c r="R27" s="91"/>
      <c r="S27" s="90"/>
      <c r="T27" s="91"/>
    </row>
    <row r="28" spans="1:20" s="23" customFormat="1" ht="15.75">
      <c r="A28" s="54"/>
      <c r="B28" s="54"/>
      <c r="C28" s="106">
        <v>39</v>
      </c>
      <c r="D28" s="114" t="s">
        <v>89</v>
      </c>
      <c r="E28" s="100">
        <v>2173</v>
      </c>
      <c r="F28" s="115">
        <v>105.42797975149563</v>
      </c>
      <c r="G28" s="100">
        <v>3</v>
      </c>
      <c r="H28" s="115">
        <v>42</v>
      </c>
      <c r="I28" s="35"/>
      <c r="J28" s="55"/>
      <c r="K28" s="90"/>
      <c r="L28" s="91"/>
      <c r="M28" s="90"/>
      <c r="N28" s="91"/>
      <c r="O28" s="90"/>
      <c r="P28" s="91"/>
      <c r="Q28" s="90"/>
      <c r="R28" s="91"/>
      <c r="S28" s="90"/>
      <c r="T28" s="91"/>
    </row>
    <row r="29" spans="1:20" s="23" customFormat="1" ht="15.75">
      <c r="A29" s="54"/>
      <c r="B29" s="54"/>
      <c r="C29" s="106"/>
      <c r="D29" s="114" t="s">
        <v>90</v>
      </c>
      <c r="E29" s="100">
        <v>9117</v>
      </c>
      <c r="F29" s="115">
        <v>107.09751014588132</v>
      </c>
      <c r="G29" s="100">
        <v>12</v>
      </c>
      <c r="H29" s="115">
        <v>40.666666666666664</v>
      </c>
      <c r="I29" s="35"/>
      <c r="J29" s="55"/>
      <c r="K29" s="92"/>
      <c r="L29" s="93"/>
      <c r="M29" s="92"/>
      <c r="N29" s="93"/>
      <c r="O29" s="92"/>
      <c r="P29" s="93"/>
      <c r="Q29" s="92"/>
      <c r="R29" s="93"/>
      <c r="S29" s="92"/>
      <c r="T29" s="93"/>
    </row>
    <row r="30" spans="1:20" ht="15.75">
      <c r="A30" s="54"/>
      <c r="B30" s="54"/>
      <c r="C30" s="107">
        <v>5</v>
      </c>
      <c r="D30" s="119" t="s">
        <v>25</v>
      </c>
      <c r="E30" s="117">
        <v>567</v>
      </c>
      <c r="F30" s="118">
        <v>108.48677248677248</v>
      </c>
      <c r="G30" s="117">
        <v>1</v>
      </c>
      <c r="H30" s="118">
        <v>42</v>
      </c>
      <c r="I30" s="45"/>
      <c r="J30" s="48"/>
      <c r="K30" s="92"/>
      <c r="L30" s="93"/>
      <c r="M30" s="92"/>
      <c r="N30" s="93"/>
      <c r="O30" s="92"/>
      <c r="P30" s="93"/>
      <c r="Q30" s="92"/>
      <c r="R30" s="93"/>
      <c r="S30" s="92"/>
      <c r="T30" s="93"/>
    </row>
    <row r="31" spans="1:20" ht="15.75">
      <c r="A31" s="54"/>
      <c r="B31" s="54"/>
      <c r="C31" s="107">
        <v>9</v>
      </c>
      <c r="D31" s="119" t="s">
        <v>26</v>
      </c>
      <c r="E31" s="117">
        <v>1522</v>
      </c>
      <c r="F31" s="118">
        <v>105.43758212877792</v>
      </c>
      <c r="G31" s="117">
        <v>1</v>
      </c>
      <c r="H31" s="118">
        <v>42</v>
      </c>
      <c r="I31" s="45"/>
      <c r="J31" s="48"/>
      <c r="K31" s="90"/>
      <c r="L31" s="91"/>
      <c r="M31" s="90"/>
      <c r="N31" s="91"/>
      <c r="O31" s="90"/>
      <c r="P31" s="91"/>
      <c r="Q31" s="90"/>
      <c r="R31" s="91"/>
      <c r="S31" s="90"/>
      <c r="T31" s="91"/>
    </row>
    <row r="32" spans="1:20" ht="15.75">
      <c r="A32" s="54"/>
      <c r="B32" s="54"/>
      <c r="C32" s="107">
        <v>24</v>
      </c>
      <c r="D32" s="116" t="s">
        <v>27</v>
      </c>
      <c r="E32" s="117">
        <v>1486</v>
      </c>
      <c r="F32" s="118">
        <v>107.03903095558546</v>
      </c>
      <c r="G32" s="117">
        <v>2</v>
      </c>
      <c r="H32" s="118">
        <v>42</v>
      </c>
      <c r="I32" s="45"/>
      <c r="J32" s="48"/>
      <c r="K32" s="90"/>
      <c r="L32" s="91"/>
      <c r="M32" s="90"/>
      <c r="N32" s="91"/>
      <c r="O32" s="90"/>
      <c r="P32" s="91"/>
      <c r="Q32" s="90"/>
      <c r="R32" s="91"/>
      <c r="S32" s="90"/>
      <c r="T32" s="91"/>
    </row>
    <row r="33" spans="1:20" ht="15.75">
      <c r="A33" s="54"/>
      <c r="B33" s="54"/>
      <c r="C33" s="107">
        <v>34</v>
      </c>
      <c r="D33" s="116" t="s">
        <v>28</v>
      </c>
      <c r="E33" s="117">
        <v>590</v>
      </c>
      <c r="F33" s="118">
        <v>107.44745762711864</v>
      </c>
      <c r="G33" s="117">
        <v>1</v>
      </c>
      <c r="H33" s="118">
        <v>42</v>
      </c>
      <c r="I33" s="45"/>
      <c r="J33" s="48"/>
      <c r="K33" s="92"/>
      <c r="L33" s="93"/>
      <c r="M33" s="92"/>
      <c r="N33" s="93"/>
      <c r="O33" s="92"/>
      <c r="P33" s="93"/>
      <c r="Q33" s="92"/>
      <c r="R33" s="93"/>
      <c r="S33" s="92"/>
      <c r="T33" s="93"/>
    </row>
    <row r="34" spans="1:20" ht="15.75">
      <c r="A34" s="54"/>
      <c r="B34" s="54"/>
      <c r="C34" s="107">
        <v>37</v>
      </c>
      <c r="D34" s="116" t="s">
        <v>29</v>
      </c>
      <c r="E34" s="117">
        <v>1192</v>
      </c>
      <c r="F34" s="118">
        <v>107.33557046979865</v>
      </c>
      <c r="G34" s="117">
        <v>2</v>
      </c>
      <c r="H34" s="118">
        <v>42</v>
      </c>
      <c r="I34" s="45"/>
      <c r="J34" s="48"/>
      <c r="K34" s="92"/>
      <c r="L34" s="93"/>
      <c r="M34" s="92"/>
      <c r="N34" s="93"/>
      <c r="O34" s="92"/>
      <c r="P34" s="93"/>
      <c r="Q34" s="92"/>
      <c r="R34" s="93"/>
      <c r="S34" s="92"/>
      <c r="T34" s="93"/>
    </row>
    <row r="35" spans="1:20" ht="15.75">
      <c r="A35" s="54"/>
      <c r="B35" s="54"/>
      <c r="C35" s="107">
        <v>40</v>
      </c>
      <c r="D35" s="116" t="s">
        <v>30</v>
      </c>
      <c r="E35" s="117">
        <v>650</v>
      </c>
      <c r="F35" s="118">
        <v>108.21538461538462</v>
      </c>
      <c r="G35" s="117">
        <v>0</v>
      </c>
      <c r="H35" s="118"/>
      <c r="I35" s="45"/>
      <c r="J35" s="48"/>
      <c r="K35" s="92"/>
      <c r="L35" s="93"/>
      <c r="M35" s="92"/>
      <c r="N35" s="93"/>
      <c r="O35" s="92"/>
      <c r="P35" s="93"/>
      <c r="Q35" s="92"/>
      <c r="R35" s="93"/>
      <c r="S35" s="92"/>
      <c r="T35" s="93"/>
    </row>
    <row r="36" spans="1:20" ht="15.75">
      <c r="A36" s="54"/>
      <c r="B36" s="54"/>
      <c r="C36" s="107">
        <v>42</v>
      </c>
      <c r="D36" s="116" t="s">
        <v>31</v>
      </c>
      <c r="E36" s="117">
        <v>415</v>
      </c>
      <c r="F36" s="118">
        <v>105.99277108433735</v>
      </c>
      <c r="G36" s="117">
        <v>3</v>
      </c>
      <c r="H36" s="118">
        <v>36.666666666666664</v>
      </c>
      <c r="I36" s="45"/>
      <c r="J36" s="48"/>
      <c r="K36" s="92"/>
      <c r="L36" s="93"/>
      <c r="M36" s="92"/>
      <c r="N36" s="93"/>
      <c r="O36" s="92"/>
      <c r="P36" s="93"/>
      <c r="Q36" s="92"/>
      <c r="R36" s="93"/>
      <c r="S36" s="92"/>
      <c r="T36" s="93"/>
    </row>
    <row r="37" spans="1:20" ht="15.75">
      <c r="A37" s="54"/>
      <c r="B37" s="54"/>
      <c r="C37" s="107">
        <v>47</v>
      </c>
      <c r="D37" s="116" t="s">
        <v>32</v>
      </c>
      <c r="E37" s="117">
        <v>2203</v>
      </c>
      <c r="F37" s="118">
        <v>107.4911484339537</v>
      </c>
      <c r="G37" s="117">
        <v>1</v>
      </c>
      <c r="H37" s="118">
        <v>42</v>
      </c>
      <c r="I37" s="45"/>
      <c r="J37" s="48"/>
      <c r="K37" s="92"/>
      <c r="L37" s="93"/>
      <c r="M37" s="92"/>
      <c r="N37" s="93"/>
      <c r="O37" s="92"/>
      <c r="P37" s="93"/>
      <c r="Q37" s="92"/>
      <c r="R37" s="93"/>
      <c r="S37" s="92"/>
      <c r="T37" s="93"/>
    </row>
    <row r="38" spans="1:20" ht="15.75">
      <c r="A38" s="54"/>
      <c r="B38" s="54"/>
      <c r="C38" s="107">
        <v>49</v>
      </c>
      <c r="D38" s="116" t="s">
        <v>33</v>
      </c>
      <c r="E38" s="117">
        <v>492</v>
      </c>
      <c r="F38" s="118">
        <v>107.5040650406504</v>
      </c>
      <c r="G38" s="117">
        <v>1</v>
      </c>
      <c r="H38" s="118">
        <v>42</v>
      </c>
      <c r="I38" s="45"/>
      <c r="J38" s="48"/>
      <c r="K38" s="92"/>
      <c r="L38" s="93"/>
      <c r="M38" s="92"/>
      <c r="N38" s="93"/>
      <c r="O38" s="92"/>
      <c r="P38" s="93"/>
      <c r="Q38" s="92"/>
      <c r="R38" s="93"/>
      <c r="S38" s="92"/>
      <c r="T38" s="93"/>
    </row>
    <row r="39" spans="1:20" s="23" customFormat="1" ht="15.75">
      <c r="A39" s="54"/>
      <c r="B39" s="54"/>
      <c r="C39" s="106"/>
      <c r="D39" s="114" t="s">
        <v>91</v>
      </c>
      <c r="E39" s="100">
        <v>8875</v>
      </c>
      <c r="F39" s="115">
        <v>108.88360563380282</v>
      </c>
      <c r="G39" s="100">
        <v>26</v>
      </c>
      <c r="H39" s="115">
        <v>43.615384615384613</v>
      </c>
      <c r="I39" s="35"/>
      <c r="J39" s="55"/>
      <c r="K39" s="92"/>
      <c r="L39" s="93"/>
      <c r="M39" s="92"/>
      <c r="N39" s="93"/>
      <c r="O39" s="92"/>
      <c r="P39" s="93"/>
      <c r="Q39" s="92"/>
      <c r="R39" s="93"/>
      <c r="S39" s="92"/>
      <c r="T39" s="93"/>
    </row>
    <row r="40" spans="1:20" ht="15.75">
      <c r="A40" s="54"/>
      <c r="B40" s="54"/>
      <c r="C40" s="107">
        <v>2</v>
      </c>
      <c r="D40" s="116" t="s">
        <v>34</v>
      </c>
      <c r="E40" s="117">
        <v>1718</v>
      </c>
      <c r="F40" s="118">
        <v>109.01920838183935</v>
      </c>
      <c r="G40" s="117">
        <v>1</v>
      </c>
      <c r="H40" s="118">
        <v>42</v>
      </c>
      <c r="I40" s="45"/>
      <c r="J40" s="48"/>
      <c r="K40" s="92"/>
      <c r="L40" s="93"/>
      <c r="M40" s="92"/>
      <c r="N40" s="93"/>
      <c r="O40" s="92"/>
      <c r="P40" s="93"/>
      <c r="Q40" s="92"/>
      <c r="R40" s="93"/>
      <c r="S40" s="92"/>
      <c r="T40" s="93"/>
    </row>
    <row r="41" spans="1:20" ht="15.75">
      <c r="A41" s="54"/>
      <c r="B41" s="54"/>
      <c r="C41" s="107">
        <v>13</v>
      </c>
      <c r="D41" s="116" t="s">
        <v>35</v>
      </c>
      <c r="E41" s="117">
        <v>2078</v>
      </c>
      <c r="F41" s="118">
        <v>109.30798845043311</v>
      </c>
      <c r="G41" s="117">
        <v>9</v>
      </c>
      <c r="H41" s="118">
        <v>45.111111111111114</v>
      </c>
      <c r="I41" s="45"/>
      <c r="J41" s="48"/>
      <c r="K41" s="92"/>
      <c r="L41" s="93"/>
      <c r="M41" s="92"/>
      <c r="N41" s="93"/>
      <c r="O41" s="92"/>
      <c r="P41" s="93"/>
      <c r="Q41" s="92"/>
      <c r="R41" s="93"/>
      <c r="S41" s="92"/>
      <c r="T41" s="93"/>
    </row>
    <row r="42" spans="1:20" ht="15.75">
      <c r="A42" s="54"/>
      <c r="B42" s="54"/>
      <c r="C42" s="107">
        <v>16</v>
      </c>
      <c r="D42" s="116" t="s">
        <v>36</v>
      </c>
      <c r="E42" s="117">
        <v>839</v>
      </c>
      <c r="F42" s="117">
        <v>107.58402860548271</v>
      </c>
      <c r="G42" s="117">
        <v>1</v>
      </c>
      <c r="H42" s="118">
        <v>42</v>
      </c>
      <c r="I42" s="45"/>
      <c r="J42" s="48"/>
      <c r="K42" s="90"/>
      <c r="L42" s="91"/>
      <c r="M42" s="90"/>
      <c r="N42" s="91"/>
      <c r="O42" s="90"/>
      <c r="P42" s="91"/>
      <c r="Q42" s="90"/>
      <c r="R42" s="91"/>
      <c r="S42" s="90"/>
      <c r="T42" s="91"/>
    </row>
    <row r="43" spans="1:20" ht="15.75">
      <c r="A43" s="54"/>
      <c r="B43" s="54"/>
      <c r="C43" s="107">
        <v>19</v>
      </c>
      <c r="D43" s="116" t="s">
        <v>37</v>
      </c>
      <c r="E43" s="117">
        <v>1269</v>
      </c>
      <c r="F43" s="118">
        <v>108.18676122931443</v>
      </c>
      <c r="G43" s="117">
        <v>2</v>
      </c>
      <c r="H43" s="118">
        <v>42</v>
      </c>
      <c r="I43" s="45"/>
      <c r="J43" s="48"/>
      <c r="K43" s="92"/>
      <c r="L43" s="93"/>
      <c r="M43" s="92"/>
      <c r="N43" s="93"/>
      <c r="O43" s="92"/>
      <c r="P43" s="93"/>
      <c r="Q43" s="92"/>
      <c r="R43" s="93"/>
      <c r="S43" s="92"/>
      <c r="T43" s="93"/>
    </row>
    <row r="44" spans="1:20" ht="15.75">
      <c r="A44" s="54"/>
      <c r="B44" s="54"/>
      <c r="C44" s="107">
        <v>45</v>
      </c>
      <c r="D44" s="116" t="s">
        <v>38</v>
      </c>
      <c r="E44" s="117">
        <v>2971</v>
      </c>
      <c r="F44" s="118">
        <v>109.17300572197914</v>
      </c>
      <c r="G44" s="117">
        <v>13</v>
      </c>
      <c r="H44" s="118">
        <v>43.07692307692308</v>
      </c>
      <c r="I44" s="45"/>
      <c r="J44" s="48"/>
      <c r="K44" s="92"/>
      <c r="L44" s="93"/>
      <c r="M44" s="92"/>
      <c r="N44" s="93"/>
      <c r="O44" s="92"/>
      <c r="P44" s="93"/>
      <c r="Q44" s="92"/>
      <c r="R44" s="93"/>
      <c r="S44" s="92"/>
      <c r="T44" s="93"/>
    </row>
    <row r="45" spans="1:20" s="23" customFormat="1" ht="15.75">
      <c r="A45" s="54"/>
      <c r="B45" s="54"/>
      <c r="C45" s="106"/>
      <c r="D45" s="114" t="s">
        <v>54</v>
      </c>
      <c r="E45" s="100">
        <v>37556</v>
      </c>
      <c r="F45" s="115">
        <v>108.28842262221748</v>
      </c>
      <c r="G45" s="100">
        <v>111</v>
      </c>
      <c r="H45" s="115">
        <v>41.972972972972975</v>
      </c>
      <c r="I45" s="35"/>
      <c r="J45" s="55"/>
      <c r="K45" s="92"/>
      <c r="L45" s="93"/>
      <c r="M45" s="92"/>
      <c r="N45" s="93"/>
      <c r="O45" s="92"/>
      <c r="P45" s="93"/>
      <c r="Q45" s="92"/>
      <c r="R45" s="93"/>
      <c r="S45" s="92"/>
      <c r="T45" s="93"/>
    </row>
    <row r="46" spans="1:20" ht="15.75">
      <c r="A46" s="54"/>
      <c r="B46" s="54"/>
      <c r="C46" s="107">
        <v>8</v>
      </c>
      <c r="D46" s="116" t="s">
        <v>39</v>
      </c>
      <c r="E46" s="117">
        <v>28329</v>
      </c>
      <c r="F46" s="118">
        <v>108.57153446997776</v>
      </c>
      <c r="G46" s="117">
        <v>86</v>
      </c>
      <c r="H46" s="118">
        <v>41.965116279069768</v>
      </c>
      <c r="I46" s="45"/>
      <c r="J46" s="48"/>
      <c r="K46" s="92"/>
      <c r="L46" s="93"/>
      <c r="M46" s="92"/>
      <c r="N46" s="93"/>
      <c r="O46" s="92"/>
      <c r="P46" s="93"/>
      <c r="Q46" s="92"/>
      <c r="R46" s="93"/>
      <c r="S46" s="92"/>
      <c r="T46" s="93"/>
    </row>
    <row r="47" spans="1:20" ht="15.75">
      <c r="A47" s="54"/>
      <c r="B47" s="54"/>
      <c r="C47" s="107">
        <v>17</v>
      </c>
      <c r="D47" s="116" t="s">
        <v>92</v>
      </c>
      <c r="E47" s="117">
        <v>3673</v>
      </c>
      <c r="F47" s="118">
        <v>107.31772393139123</v>
      </c>
      <c r="G47" s="117">
        <v>10</v>
      </c>
      <c r="H47" s="118">
        <v>42</v>
      </c>
      <c r="I47" s="45"/>
      <c r="J47" s="48"/>
      <c r="K47" s="92"/>
      <c r="L47" s="93"/>
      <c r="M47" s="92"/>
      <c r="N47" s="93"/>
      <c r="O47" s="92"/>
      <c r="P47" s="93"/>
      <c r="Q47" s="92"/>
      <c r="R47" s="93"/>
      <c r="S47" s="92"/>
      <c r="T47" s="93"/>
    </row>
    <row r="48" spans="1:20" ht="15.75">
      <c r="A48" s="54"/>
      <c r="B48" s="54"/>
      <c r="C48" s="107">
        <v>25</v>
      </c>
      <c r="D48" s="116" t="s">
        <v>93</v>
      </c>
      <c r="E48" s="117">
        <v>1965</v>
      </c>
      <c r="F48" s="118">
        <v>107.78066157760814</v>
      </c>
      <c r="G48" s="117">
        <v>5</v>
      </c>
      <c r="H48" s="118">
        <v>42</v>
      </c>
      <c r="I48" s="45"/>
      <c r="J48" s="48"/>
      <c r="K48" s="90"/>
      <c r="L48" s="91"/>
      <c r="M48" s="90"/>
      <c r="N48" s="91"/>
      <c r="O48" s="90"/>
      <c r="P48" s="91"/>
      <c r="Q48" s="90"/>
      <c r="R48" s="91"/>
      <c r="S48" s="90"/>
      <c r="T48" s="91"/>
    </row>
    <row r="49" spans="1:20" ht="15.75">
      <c r="A49" s="54"/>
      <c r="B49" s="54"/>
      <c r="C49" s="107">
        <v>43</v>
      </c>
      <c r="D49" s="116" t="s">
        <v>40</v>
      </c>
      <c r="E49" s="117">
        <v>3589</v>
      </c>
      <c r="F49" s="118">
        <v>107.32516021175815</v>
      </c>
      <c r="G49" s="117">
        <v>10</v>
      </c>
      <c r="H49" s="118">
        <v>42</v>
      </c>
      <c r="I49" s="45"/>
      <c r="J49" s="48"/>
      <c r="K49" s="92"/>
      <c r="L49" s="93"/>
      <c r="M49" s="92"/>
      <c r="N49" s="93"/>
      <c r="O49" s="92"/>
      <c r="P49" s="93"/>
      <c r="Q49" s="92"/>
      <c r="R49" s="93"/>
      <c r="S49" s="92"/>
      <c r="T49" s="93"/>
    </row>
    <row r="50" spans="1:20" s="23" customFormat="1" ht="15.75">
      <c r="A50" s="54"/>
      <c r="B50" s="54"/>
      <c r="C50" s="106"/>
      <c r="D50" s="114" t="s">
        <v>56</v>
      </c>
      <c r="E50" s="100">
        <v>4924</v>
      </c>
      <c r="F50" s="115">
        <v>109.23354995938261</v>
      </c>
      <c r="G50" s="100">
        <v>3</v>
      </c>
      <c r="H50" s="115">
        <v>46.666666666666664</v>
      </c>
      <c r="I50" s="35"/>
      <c r="J50" s="55"/>
      <c r="K50" s="92"/>
      <c r="L50" s="93"/>
      <c r="M50" s="92"/>
      <c r="N50" s="93"/>
      <c r="O50" s="92"/>
      <c r="P50" s="93"/>
      <c r="Q50" s="92"/>
      <c r="R50" s="93"/>
      <c r="S50" s="92"/>
      <c r="T50" s="93"/>
    </row>
    <row r="51" spans="1:20" ht="15.75">
      <c r="A51" s="54"/>
      <c r="B51" s="54"/>
      <c r="C51" s="107">
        <v>6</v>
      </c>
      <c r="D51" s="116" t="s">
        <v>41</v>
      </c>
      <c r="E51" s="117">
        <v>3334</v>
      </c>
      <c r="F51" s="118">
        <v>109.25134973005399</v>
      </c>
      <c r="G51" s="117">
        <v>3</v>
      </c>
      <c r="H51" s="118">
        <v>46.666666666666664</v>
      </c>
      <c r="I51" s="45"/>
      <c r="J51" s="48"/>
      <c r="K51" s="92"/>
      <c r="L51" s="93"/>
      <c r="M51" s="92"/>
      <c r="N51" s="93"/>
      <c r="O51" s="92"/>
      <c r="P51" s="93"/>
      <c r="Q51" s="92"/>
      <c r="R51" s="93"/>
      <c r="S51" s="92"/>
      <c r="T51" s="93"/>
    </row>
    <row r="52" spans="1:20" ht="15.75">
      <c r="A52" s="54"/>
      <c r="B52" s="54"/>
      <c r="C52" s="107">
        <v>10</v>
      </c>
      <c r="D52" s="116" t="s">
        <v>42</v>
      </c>
      <c r="E52" s="117">
        <v>1590</v>
      </c>
      <c r="F52" s="118">
        <v>109.19622641509434</v>
      </c>
      <c r="G52" s="117">
        <v>0</v>
      </c>
      <c r="H52" s="118"/>
      <c r="I52" s="45"/>
      <c r="J52" s="48"/>
      <c r="K52" s="92"/>
      <c r="L52" s="93"/>
      <c r="M52" s="92"/>
      <c r="N52" s="93"/>
      <c r="O52" s="92"/>
      <c r="P52" s="93"/>
      <c r="Q52" s="92"/>
      <c r="R52" s="93"/>
      <c r="S52" s="92"/>
      <c r="T52" s="93"/>
    </row>
    <row r="53" spans="1:20" s="23" customFormat="1" ht="15.75">
      <c r="A53" s="54"/>
      <c r="B53" s="54"/>
      <c r="C53" s="106"/>
      <c r="D53" s="114" t="s">
        <v>57</v>
      </c>
      <c r="E53" s="100">
        <v>10291</v>
      </c>
      <c r="F53" s="115">
        <v>107.77145078223691</v>
      </c>
      <c r="G53" s="100">
        <v>10</v>
      </c>
      <c r="H53" s="115">
        <v>46.2</v>
      </c>
      <c r="I53" s="35"/>
      <c r="J53" s="55"/>
      <c r="K53" s="90"/>
      <c r="L53" s="91"/>
      <c r="M53" s="90"/>
      <c r="N53" s="91"/>
      <c r="O53" s="90"/>
      <c r="P53" s="91"/>
      <c r="Q53" s="90"/>
      <c r="R53" s="91"/>
      <c r="S53" s="90"/>
      <c r="T53" s="91"/>
    </row>
    <row r="54" spans="1:20" ht="15.75">
      <c r="A54" s="54"/>
      <c r="B54" s="54"/>
      <c r="C54" s="107">
        <v>15</v>
      </c>
      <c r="D54" s="116" t="s">
        <v>94</v>
      </c>
      <c r="E54" s="117">
        <v>4418</v>
      </c>
      <c r="F54" s="118">
        <v>107.65617926663649</v>
      </c>
      <c r="G54" s="117">
        <v>5</v>
      </c>
      <c r="H54" s="118">
        <v>47.6</v>
      </c>
      <c r="I54" s="45"/>
      <c r="J54" s="48"/>
      <c r="K54" s="92"/>
      <c r="L54" s="93"/>
      <c r="M54" s="92"/>
      <c r="N54" s="93"/>
      <c r="O54" s="92"/>
      <c r="P54" s="93"/>
      <c r="Q54" s="92"/>
      <c r="R54" s="93"/>
      <c r="S54" s="92"/>
      <c r="T54" s="93"/>
    </row>
    <row r="55" spans="1:20" ht="15.75">
      <c r="A55" s="54"/>
      <c r="B55" s="54"/>
      <c r="C55" s="107">
        <v>27</v>
      </c>
      <c r="D55" s="116" t="s">
        <v>43</v>
      </c>
      <c r="E55" s="117">
        <v>1246</v>
      </c>
      <c r="F55" s="118">
        <v>106.8346709470305</v>
      </c>
      <c r="G55" s="117">
        <v>2</v>
      </c>
      <c r="H55" s="118">
        <v>42</v>
      </c>
      <c r="I55" s="45"/>
      <c r="J55" s="48"/>
      <c r="K55" s="92"/>
      <c r="L55" s="93"/>
      <c r="M55" s="92"/>
      <c r="N55" s="93"/>
      <c r="O55" s="92"/>
      <c r="P55" s="93"/>
      <c r="Q55" s="92"/>
      <c r="R55" s="93"/>
      <c r="S55" s="92"/>
      <c r="T55" s="93"/>
    </row>
    <row r="56" spans="1:20" ht="15.75">
      <c r="A56" s="54"/>
      <c r="B56" s="54"/>
      <c r="C56" s="107">
        <v>32</v>
      </c>
      <c r="D56" s="116" t="s">
        <v>95</v>
      </c>
      <c r="E56" s="117">
        <v>914</v>
      </c>
      <c r="F56" s="118">
        <v>107.69365426695842</v>
      </c>
      <c r="G56" s="117">
        <v>0</v>
      </c>
      <c r="H56" s="118"/>
      <c r="I56" s="45"/>
      <c r="J56" s="48"/>
      <c r="K56" s="90"/>
      <c r="L56" s="91"/>
      <c r="M56" s="90"/>
      <c r="N56" s="91"/>
      <c r="O56" s="90"/>
      <c r="P56" s="91"/>
      <c r="Q56" s="90"/>
      <c r="R56" s="91"/>
      <c r="S56" s="90"/>
      <c r="T56" s="91"/>
    </row>
    <row r="57" spans="1:20" ht="15.75">
      <c r="A57" s="54"/>
      <c r="B57" s="54"/>
      <c r="C57" s="107">
        <v>36</v>
      </c>
      <c r="D57" s="116" t="s">
        <v>44</v>
      </c>
      <c r="E57" s="117">
        <v>3713</v>
      </c>
      <c r="F57" s="118">
        <v>108.24212227309454</v>
      </c>
      <c r="G57" s="117">
        <v>3</v>
      </c>
      <c r="H57" s="118">
        <v>46.666666666666664</v>
      </c>
      <c r="I57" s="45"/>
      <c r="J57" s="48"/>
      <c r="K57" s="92"/>
      <c r="L57" s="93"/>
      <c r="M57" s="92"/>
      <c r="N57" s="93"/>
      <c r="O57" s="92"/>
      <c r="P57" s="93"/>
      <c r="Q57" s="92"/>
      <c r="R57" s="93"/>
      <c r="S57" s="92"/>
      <c r="T57" s="93"/>
    </row>
    <row r="58" spans="1:20" s="23" customFormat="1" ht="15.75">
      <c r="A58" s="54"/>
      <c r="B58" s="54"/>
      <c r="C58" s="106">
        <v>28</v>
      </c>
      <c r="D58" s="114" t="s">
        <v>96</v>
      </c>
      <c r="E58" s="100">
        <v>36460</v>
      </c>
      <c r="F58" s="115">
        <v>108.30052111903456</v>
      </c>
      <c r="G58" s="100">
        <v>68</v>
      </c>
      <c r="H58" s="115">
        <v>42.441176470588232</v>
      </c>
      <c r="I58" s="35"/>
      <c r="J58" s="55"/>
      <c r="K58" s="92"/>
      <c r="L58" s="93"/>
      <c r="M58" s="92"/>
      <c r="N58" s="93"/>
      <c r="O58" s="92"/>
      <c r="P58" s="93"/>
      <c r="Q58" s="92"/>
      <c r="R58" s="93"/>
      <c r="S58" s="92"/>
      <c r="T58" s="93"/>
    </row>
    <row r="59" spans="1:20" s="23" customFormat="1" ht="15.75">
      <c r="A59" s="54"/>
      <c r="B59" s="54"/>
      <c r="C59" s="106">
        <v>30</v>
      </c>
      <c r="D59" s="114" t="s">
        <v>97</v>
      </c>
      <c r="E59" s="100">
        <v>7820</v>
      </c>
      <c r="F59" s="115">
        <v>109.61445012787723</v>
      </c>
      <c r="G59" s="100">
        <v>30</v>
      </c>
      <c r="H59" s="115">
        <v>42</v>
      </c>
      <c r="I59" s="35"/>
      <c r="J59" s="55"/>
      <c r="K59" s="92"/>
      <c r="L59" s="93"/>
      <c r="M59" s="92"/>
      <c r="N59" s="93"/>
      <c r="O59" s="92"/>
      <c r="P59" s="93"/>
      <c r="Q59" s="92"/>
      <c r="R59" s="93"/>
      <c r="S59" s="92"/>
      <c r="T59" s="93"/>
    </row>
    <row r="60" spans="1:20" s="23" customFormat="1" ht="15.75">
      <c r="A60" s="54"/>
      <c r="B60" s="54"/>
      <c r="C60" s="106">
        <v>31</v>
      </c>
      <c r="D60" s="114" t="s">
        <v>60</v>
      </c>
      <c r="E60" s="100">
        <v>3051</v>
      </c>
      <c r="F60" s="115">
        <v>104.76794493608652</v>
      </c>
      <c r="G60" s="100">
        <v>7</v>
      </c>
      <c r="H60" s="115">
        <v>44</v>
      </c>
      <c r="I60" s="35"/>
      <c r="J60" s="55"/>
      <c r="K60" s="92"/>
      <c r="L60" s="93"/>
      <c r="M60" s="92"/>
      <c r="N60" s="93"/>
      <c r="O60" s="92"/>
      <c r="P60" s="93"/>
      <c r="Q60" s="92"/>
      <c r="R60" s="93"/>
      <c r="S60" s="92"/>
      <c r="T60" s="93"/>
    </row>
    <row r="61" spans="1:20" s="23" customFormat="1" ht="15.75">
      <c r="A61" s="54"/>
      <c r="B61" s="54"/>
      <c r="C61" s="106">
        <v>26</v>
      </c>
      <c r="D61" s="114" t="s">
        <v>62</v>
      </c>
      <c r="E61" s="100">
        <v>1361</v>
      </c>
      <c r="F61" s="115">
        <v>105.41660543717855</v>
      </c>
      <c r="G61" s="100">
        <v>1</v>
      </c>
      <c r="H61" s="115">
        <v>42</v>
      </c>
      <c r="I61" s="35"/>
      <c r="J61" s="55"/>
      <c r="K61" s="90"/>
      <c r="L61" s="91"/>
      <c r="M61" s="90"/>
      <c r="N61" s="91"/>
      <c r="O61" s="90"/>
      <c r="P61" s="91"/>
      <c r="Q61" s="90"/>
      <c r="R61" s="91"/>
      <c r="S61" s="90"/>
      <c r="T61" s="91"/>
    </row>
    <row r="62" spans="1:20" s="23" customFormat="1" ht="15.75">
      <c r="A62" s="54"/>
      <c r="B62" s="54"/>
      <c r="C62" s="106"/>
      <c r="D62" s="114" t="s">
        <v>98</v>
      </c>
      <c r="E62" s="100">
        <v>22088</v>
      </c>
      <c r="F62" s="115">
        <v>108.19286490402028</v>
      </c>
      <c r="G62" s="100">
        <v>51</v>
      </c>
      <c r="H62" s="115">
        <v>39.901960784313722</v>
      </c>
      <c r="I62" s="35"/>
      <c r="J62" s="55"/>
      <c r="K62" s="90"/>
      <c r="L62" s="91"/>
      <c r="M62" s="90"/>
      <c r="N62" s="91"/>
      <c r="O62" s="90"/>
      <c r="P62" s="91"/>
      <c r="Q62" s="90"/>
      <c r="R62" s="91"/>
      <c r="S62" s="90"/>
      <c r="T62" s="91"/>
    </row>
    <row r="63" spans="1:20" ht="15.75">
      <c r="A63" s="54"/>
      <c r="B63" s="54"/>
      <c r="C63" s="107">
        <v>3</v>
      </c>
      <c r="D63" s="116" t="s">
        <v>99</v>
      </c>
      <c r="E63" s="117">
        <v>7560</v>
      </c>
      <c r="F63" s="118">
        <v>109.12619047619047</v>
      </c>
      <c r="G63" s="117">
        <v>19</v>
      </c>
      <c r="H63" s="118">
        <v>39.473684210526315</v>
      </c>
      <c r="I63" s="45"/>
      <c r="J63" s="48"/>
      <c r="K63" s="90"/>
      <c r="L63" s="91"/>
      <c r="M63" s="90"/>
      <c r="N63" s="91"/>
      <c r="O63" s="90"/>
      <c r="P63" s="91"/>
      <c r="Q63" s="90"/>
      <c r="R63" s="91"/>
      <c r="S63" s="90"/>
      <c r="T63" s="91"/>
    </row>
    <row r="64" spans="1:20" ht="15.75" customHeight="1">
      <c r="A64" s="54"/>
      <c r="B64" s="54"/>
      <c r="C64" s="107">
        <v>12</v>
      </c>
      <c r="D64" s="116" t="s">
        <v>100</v>
      </c>
      <c r="E64" s="117">
        <v>2726</v>
      </c>
      <c r="F64" s="118">
        <v>107.13316214233309</v>
      </c>
      <c r="G64" s="117">
        <v>5</v>
      </c>
      <c r="H64" s="118">
        <v>42</v>
      </c>
      <c r="I64" s="45"/>
      <c r="J64" s="48"/>
      <c r="K64" s="90"/>
      <c r="L64" s="91"/>
      <c r="M64" s="90"/>
      <c r="N64" s="91"/>
      <c r="O64" s="90"/>
      <c r="P64" s="91"/>
      <c r="Q64" s="90"/>
      <c r="R64" s="91"/>
      <c r="S64" s="90"/>
      <c r="T64" s="91"/>
    </row>
    <row r="65" spans="1:20" ht="15.75">
      <c r="A65" s="54"/>
      <c r="B65" s="54"/>
      <c r="C65" s="107">
        <v>46</v>
      </c>
      <c r="D65" s="116" t="s">
        <v>45</v>
      </c>
      <c r="E65" s="117">
        <v>11802</v>
      </c>
      <c r="F65" s="118">
        <v>107.83977291984409</v>
      </c>
      <c r="G65" s="117">
        <v>27</v>
      </c>
      <c r="H65" s="118">
        <v>39.814814814814817</v>
      </c>
      <c r="I65" s="45"/>
      <c r="J65" s="48"/>
      <c r="K65" s="90"/>
      <c r="L65" s="91"/>
      <c r="M65" s="90"/>
      <c r="N65" s="91"/>
      <c r="O65" s="90"/>
      <c r="P65" s="91"/>
      <c r="Q65" s="90"/>
      <c r="R65" s="91"/>
      <c r="S65" s="90"/>
      <c r="T65" s="91"/>
    </row>
    <row r="66" spans="1:20" s="23" customFormat="1" ht="15.75">
      <c r="A66" s="54"/>
      <c r="B66" s="54"/>
      <c r="C66" s="106"/>
      <c r="D66" s="114" t="s">
        <v>61</v>
      </c>
      <c r="E66" s="100">
        <v>9915</v>
      </c>
      <c r="F66" s="115">
        <v>104.4600100857287</v>
      </c>
      <c r="G66" s="100">
        <v>18</v>
      </c>
      <c r="H66" s="115">
        <v>39.722222222222221</v>
      </c>
      <c r="I66" s="35"/>
      <c r="J66" s="55"/>
      <c r="K66" s="92"/>
      <c r="L66" s="93"/>
      <c r="M66" s="92"/>
      <c r="N66" s="93"/>
      <c r="O66" s="92"/>
      <c r="P66" s="93"/>
      <c r="Q66" s="92"/>
      <c r="R66" s="93"/>
      <c r="S66" s="92"/>
      <c r="T66" s="93"/>
    </row>
    <row r="67" spans="1:20" ht="15.75">
      <c r="A67" s="54"/>
      <c r="B67" s="54"/>
      <c r="C67" s="107">
        <v>1</v>
      </c>
      <c r="D67" s="116" t="s">
        <v>101</v>
      </c>
      <c r="E67" s="117">
        <v>1437</v>
      </c>
      <c r="F67" s="118">
        <v>105.05497564370216</v>
      </c>
      <c r="G67" s="117">
        <v>3</v>
      </c>
      <c r="H67" s="118">
        <v>28.333333333333332</v>
      </c>
      <c r="I67" s="45"/>
      <c r="J67" s="48"/>
      <c r="K67" s="92"/>
      <c r="L67" s="93"/>
      <c r="M67" s="92"/>
      <c r="N67" s="93"/>
      <c r="O67" s="92"/>
      <c r="P67" s="93"/>
      <c r="Q67" s="92"/>
      <c r="R67" s="93"/>
      <c r="S67" s="92"/>
      <c r="T67" s="93"/>
    </row>
    <row r="68" spans="1:20" ht="15.75">
      <c r="A68" s="54"/>
      <c r="B68" s="54"/>
      <c r="C68" s="107">
        <v>20</v>
      </c>
      <c r="D68" s="116" t="s">
        <v>102</v>
      </c>
      <c r="E68" s="117">
        <v>3481</v>
      </c>
      <c r="F68" s="118">
        <v>105.14536052858374</v>
      </c>
      <c r="G68" s="117">
        <v>7</v>
      </c>
      <c r="H68" s="118">
        <v>42</v>
      </c>
      <c r="I68" s="45"/>
      <c r="J68" s="48"/>
      <c r="K68" s="92"/>
      <c r="L68" s="93"/>
      <c r="M68" s="92"/>
      <c r="N68" s="93"/>
      <c r="O68" s="92"/>
      <c r="P68" s="93"/>
      <c r="Q68" s="92"/>
      <c r="R68" s="93"/>
      <c r="S68" s="92"/>
      <c r="T68" s="93"/>
    </row>
    <row r="69" spans="1:20" ht="15.75">
      <c r="A69" s="54"/>
      <c r="B69" s="54"/>
      <c r="C69" s="107">
        <v>48</v>
      </c>
      <c r="D69" s="116" t="s">
        <v>103</v>
      </c>
      <c r="E69" s="117">
        <v>4997</v>
      </c>
      <c r="F69" s="118">
        <v>103.81148689213528</v>
      </c>
      <c r="G69" s="117">
        <v>8</v>
      </c>
      <c r="H69" s="118">
        <v>42</v>
      </c>
      <c r="I69" s="45"/>
      <c r="J69" s="48"/>
      <c r="K69" s="90"/>
      <c r="L69" s="91"/>
      <c r="M69" s="90"/>
      <c r="N69" s="91"/>
      <c r="O69" s="90"/>
      <c r="P69" s="91"/>
      <c r="Q69" s="90"/>
      <c r="R69" s="91"/>
      <c r="S69" s="90"/>
      <c r="T69" s="91"/>
    </row>
    <row r="70" spans="1:20" s="23" customFormat="1" ht="15.75">
      <c r="A70" s="54"/>
      <c r="B70" s="54"/>
      <c r="C70" s="106">
        <v>51</v>
      </c>
      <c r="D70" s="114" t="s">
        <v>63</v>
      </c>
      <c r="E70" s="100">
        <v>256</v>
      </c>
      <c r="F70" s="115">
        <v>106.29296875</v>
      </c>
      <c r="G70" s="100">
        <v>4</v>
      </c>
      <c r="H70" s="115">
        <v>42</v>
      </c>
      <c r="I70" s="35"/>
      <c r="J70" s="55"/>
      <c r="K70" s="92"/>
      <c r="L70" s="93"/>
      <c r="M70" s="92"/>
      <c r="N70" s="93"/>
      <c r="O70" s="92"/>
      <c r="P70" s="93"/>
      <c r="Q70" s="92"/>
      <c r="R70" s="93"/>
      <c r="S70" s="92"/>
      <c r="T70" s="93"/>
    </row>
    <row r="71" spans="1:20" s="23" customFormat="1" ht="15.75">
      <c r="A71" s="54"/>
      <c r="B71" s="54"/>
      <c r="C71" s="106">
        <v>52</v>
      </c>
      <c r="D71" s="114" t="s">
        <v>64</v>
      </c>
      <c r="E71" s="100">
        <v>401</v>
      </c>
      <c r="F71" s="115">
        <v>107.79052369077307</v>
      </c>
      <c r="G71" s="100">
        <v>1</v>
      </c>
      <c r="H71" s="115">
        <v>42</v>
      </c>
      <c r="I71" s="35"/>
      <c r="J71" s="55"/>
      <c r="K71" s="92"/>
      <c r="L71" s="93"/>
      <c r="M71" s="92"/>
      <c r="N71" s="93"/>
      <c r="O71" s="92"/>
      <c r="P71" s="93"/>
      <c r="Q71" s="92"/>
      <c r="R71" s="93"/>
      <c r="S71" s="92"/>
      <c r="T71" s="93"/>
    </row>
    <row r="72" spans="1:20" ht="24" customHeight="1">
      <c r="A72" s="54"/>
      <c r="B72" s="54"/>
      <c r="C72" s="109"/>
      <c r="D72" s="109" t="s">
        <v>7</v>
      </c>
      <c r="E72" s="110">
        <v>218074</v>
      </c>
      <c r="F72" s="120">
        <v>108.29232278951181</v>
      </c>
      <c r="G72" s="110">
        <v>483</v>
      </c>
      <c r="H72" s="120">
        <v>42.289855072463766</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8" t="s">
        <v>105</v>
      </c>
      <c r="E74" s="159"/>
      <c r="F74" s="159"/>
      <c r="G74" s="159"/>
      <c r="H74" s="159"/>
      <c r="I74" s="35"/>
      <c r="J74" s="55"/>
      <c r="K74" s="90"/>
      <c r="L74" s="91"/>
      <c r="M74" s="90"/>
      <c r="N74" s="91"/>
      <c r="O74" s="90"/>
      <c r="P74" s="91"/>
      <c r="Q74" s="90"/>
      <c r="R74" s="91"/>
      <c r="S74" s="90"/>
      <c r="T74" s="91"/>
    </row>
    <row r="75" spans="1:20" s="57" customFormat="1" ht="27.6" customHeight="1">
      <c r="A75" s="56"/>
      <c r="B75" s="56"/>
      <c r="C75" s="56"/>
      <c r="D75" s="160" t="s">
        <v>106</v>
      </c>
      <c r="E75" s="161"/>
      <c r="F75" s="161"/>
      <c r="G75" s="161"/>
      <c r="H75" s="161"/>
      <c r="I75" s="58"/>
      <c r="K75" s="90"/>
      <c r="L75" s="91"/>
      <c r="M75" s="90"/>
      <c r="N75" s="91"/>
      <c r="O75" s="90"/>
      <c r="P75" s="91"/>
      <c r="Q75" s="90"/>
      <c r="R75" s="91"/>
      <c r="S75" s="90"/>
      <c r="T75" s="91"/>
    </row>
    <row r="76" spans="1:20" s="57" customFormat="1" ht="13.9" customHeight="1">
      <c r="A76" s="56"/>
      <c r="B76" s="56"/>
      <c r="C76" s="56"/>
      <c r="D76" s="160"/>
      <c r="E76" s="161"/>
      <c r="F76" s="161"/>
      <c r="G76" s="161"/>
      <c r="H76" s="161"/>
      <c r="I76" s="58"/>
    </row>
    <row r="77" spans="1:20" s="57" customFormat="1" ht="24.2" customHeight="1">
      <c r="A77" s="56"/>
      <c r="B77" s="56"/>
      <c r="C77" s="56"/>
      <c r="D77" s="160"/>
      <c r="E77" s="161"/>
      <c r="F77" s="161"/>
      <c r="G77" s="161"/>
      <c r="H77" s="161"/>
      <c r="I77" s="58"/>
    </row>
    <row r="79" spans="1:20" hidden="1"/>
    <row r="80" spans="1:20" s="49" customFormat="1" hidden="1">
      <c r="E80" s="59">
        <f>E71+E70+E66+E62+E61+E60+E58++E53+E50+E45+E39+E29+E28+E25+E24+E23+E19+E10+E59</f>
        <v>218074</v>
      </c>
      <c r="F80" s="59"/>
      <c r="G80" s="59">
        <f>G71+G70+G66+G62+G61+G60+G58++G53+G50+G45+G39+G29+G28+G25+G24+G23+G19+G10+G59</f>
        <v>483</v>
      </c>
      <c r="H80" s="60"/>
    </row>
    <row r="81" spans="8:8" hidden="1"/>
    <row r="82" spans="8:8" hidden="1">
      <c r="H82" s="11" t="s">
        <v>46</v>
      </c>
    </row>
    <row r="83" spans="8:8" hidden="1"/>
    <row r="84" spans="8:8" hidden="1"/>
    <row r="85" spans="8:8" hidden="1"/>
    <row r="86" spans="8:8" hidden="1"/>
    <row r="87" spans="8:8" hidden="1"/>
    <row r="88" spans="8:8" hidden="1"/>
    <row r="89" spans="8:8" hidden="1"/>
  </sheetData>
  <mergeCells count="6">
    <mergeCell ref="D74:H74"/>
    <mergeCell ref="D75:H75"/>
    <mergeCell ref="D76:H76"/>
    <mergeCell ref="D77:H77"/>
    <mergeCell ref="C8:C9"/>
    <mergeCell ref="D8:D9"/>
  </mergeCells>
  <conditionalFormatting sqref="E80">
    <cfRule type="cellIs" dxfId="1" priority="2" operator="equal">
      <formula>E72</formula>
    </cfRule>
  </conditionalFormatting>
  <conditionalFormatting sqref="G80">
    <cfRule type="cellIs" dxfId="0" priority="1"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heetViews>
  <sheetFormatPr baseColWidth="10" defaultRowHeight="15"/>
  <cols>
    <col min="2" max="3" width="20.7109375" customWidth="1"/>
    <col min="4" max="4" width="22.140625" customWidth="1"/>
  </cols>
  <sheetData>
    <row r="22" spans="2:5" ht="26.25" customHeight="1">
      <c r="B22" s="162" t="s">
        <v>72</v>
      </c>
      <c r="C22" s="162"/>
      <c r="D22" s="162"/>
      <c r="E22" s="6"/>
    </row>
    <row r="23" spans="2:5" ht="26.25" customHeight="1">
      <c r="B23" s="163">
        <f>'Total y Variación interanual'!$I$68</f>
        <v>54796</v>
      </c>
      <c r="C23" s="163"/>
      <c r="D23" s="163"/>
      <c r="E23" s="7"/>
    </row>
    <row r="24" spans="2:5" ht="14.25" customHeight="1">
      <c r="B24" s="8"/>
      <c r="C24" s="8"/>
      <c r="D24" s="8"/>
    </row>
    <row r="25" spans="2:5" ht="26.25">
      <c r="B25" s="9" t="s">
        <v>2</v>
      </c>
      <c r="C25" s="8"/>
      <c r="D25" s="98">
        <f>'Total y Variación interanual'!$G$68</f>
        <v>46052</v>
      </c>
    </row>
    <row r="26" spans="2:5" ht="26.25">
      <c r="B26" s="9" t="s">
        <v>3</v>
      </c>
      <c r="C26" s="8"/>
      <c r="D26" s="98">
        <f>'Total y Variación interanual'!$H$68</f>
        <v>8744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U42" sqref="U42"/>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5" t="s">
        <v>47</v>
      </c>
      <c r="D1" s="166"/>
      <c r="E1" s="166"/>
      <c r="F1" s="166"/>
      <c r="G1" s="166"/>
      <c r="H1" s="166"/>
      <c r="I1" s="166"/>
      <c r="J1" s="166"/>
      <c r="K1" s="166"/>
    </row>
    <row r="2" spans="2:16" s="79" customFormat="1" ht="19.149999999999999" customHeight="1">
      <c r="C2" s="167" t="s">
        <v>77</v>
      </c>
      <c r="D2" s="168"/>
      <c r="E2" s="168"/>
      <c r="F2" s="168"/>
      <c r="G2" s="168"/>
      <c r="H2" s="168"/>
      <c r="I2" s="168"/>
      <c r="J2" s="168"/>
      <c r="K2" s="168"/>
    </row>
    <row r="3" spans="2:16" s="79" customFormat="1" ht="14.25" customHeight="1">
      <c r="C3" s="169"/>
      <c r="D3" s="155"/>
      <c r="E3" s="155"/>
      <c r="F3" s="155"/>
      <c r="G3" s="155"/>
      <c r="H3" s="155"/>
      <c r="I3" s="155"/>
      <c r="J3" s="155"/>
      <c r="K3" s="155"/>
    </row>
    <row r="4" spans="2:16" ht="18.600000000000001" customHeight="1">
      <c r="B4" s="164" t="s">
        <v>70</v>
      </c>
      <c r="C4" s="172" t="s">
        <v>74</v>
      </c>
      <c r="D4" s="170" t="s">
        <v>75</v>
      </c>
      <c r="E4" s="171"/>
      <c r="F4" s="171"/>
      <c r="G4" s="170" t="s">
        <v>2</v>
      </c>
      <c r="H4" s="170" t="s">
        <v>3</v>
      </c>
      <c r="I4" s="170" t="s">
        <v>48</v>
      </c>
      <c r="J4" s="170" t="s">
        <v>79</v>
      </c>
      <c r="K4" s="171"/>
      <c r="L4" s="121"/>
    </row>
    <row r="5" spans="2:16" s="83" customFormat="1" ht="16.350000000000001" customHeight="1">
      <c r="B5" s="164"/>
      <c r="C5" s="173"/>
      <c r="D5" s="122" t="s">
        <v>2</v>
      </c>
      <c r="E5" s="122" t="s">
        <v>3</v>
      </c>
      <c r="F5" s="122" t="s">
        <v>48</v>
      </c>
      <c r="G5" s="171"/>
      <c r="H5" s="171"/>
      <c r="I5" s="171"/>
      <c r="J5" s="122" t="s">
        <v>49</v>
      </c>
      <c r="K5" s="122" t="s">
        <v>50</v>
      </c>
      <c r="L5" s="123"/>
    </row>
    <row r="6" spans="2:16" s="80" customFormat="1" ht="15.75">
      <c r="B6" s="124">
        <v>4</v>
      </c>
      <c r="C6" s="124" t="s">
        <v>12</v>
      </c>
      <c r="D6" s="125">
        <v>335</v>
      </c>
      <c r="E6" s="125">
        <v>45</v>
      </c>
      <c r="F6" s="126">
        <v>380</v>
      </c>
      <c r="G6" s="125">
        <v>392</v>
      </c>
      <c r="H6" s="125">
        <v>61</v>
      </c>
      <c r="I6" s="126">
        <v>453</v>
      </c>
      <c r="J6" s="125">
        <f>I6-F6</f>
        <v>73</v>
      </c>
      <c r="K6" s="127">
        <f>I6/F6-1</f>
        <v>0.19210526315789478</v>
      </c>
      <c r="L6" s="128"/>
      <c r="N6" s="94"/>
      <c r="O6" s="94"/>
      <c r="P6" s="95"/>
    </row>
    <row r="7" spans="2:16" s="80" customFormat="1" ht="15.75">
      <c r="B7" s="124">
        <v>11</v>
      </c>
      <c r="C7" s="124" t="s">
        <v>13</v>
      </c>
      <c r="D7" s="125">
        <v>626</v>
      </c>
      <c r="E7" s="125">
        <v>88</v>
      </c>
      <c r="F7" s="126">
        <v>714</v>
      </c>
      <c r="G7" s="125">
        <v>754</v>
      </c>
      <c r="H7" s="125">
        <v>112</v>
      </c>
      <c r="I7" s="126">
        <v>866</v>
      </c>
      <c r="J7" s="125">
        <f>I7-F7</f>
        <v>152</v>
      </c>
      <c r="K7" s="127">
        <f>I7/F7-1</f>
        <v>0.21288515406162456</v>
      </c>
      <c r="L7" s="128"/>
      <c r="N7" s="94"/>
      <c r="O7" s="94"/>
      <c r="P7" s="95"/>
    </row>
    <row r="8" spans="2:16" s="80" customFormat="1" ht="15.75">
      <c r="B8" s="124">
        <v>14</v>
      </c>
      <c r="C8" s="124" t="s">
        <v>14</v>
      </c>
      <c r="D8" s="125">
        <v>319</v>
      </c>
      <c r="E8" s="125">
        <v>44</v>
      </c>
      <c r="F8" s="126">
        <v>363</v>
      </c>
      <c r="G8" s="125">
        <v>404</v>
      </c>
      <c r="H8" s="125">
        <v>70</v>
      </c>
      <c r="I8" s="126">
        <v>474</v>
      </c>
      <c r="J8" s="125">
        <f t="shared" ref="J8:J68" si="0">I8-F8</f>
        <v>111</v>
      </c>
      <c r="K8" s="127">
        <f t="shared" ref="K8:K68" si="1">I8/F8-1</f>
        <v>0.30578512396694224</v>
      </c>
      <c r="L8" s="128"/>
      <c r="N8" s="94"/>
      <c r="O8" s="94"/>
      <c r="P8" s="95"/>
    </row>
    <row r="9" spans="2:16" s="80" customFormat="1" ht="15.75">
      <c r="B9" s="124">
        <v>18</v>
      </c>
      <c r="C9" s="124" t="s">
        <v>15</v>
      </c>
      <c r="D9" s="125">
        <v>456</v>
      </c>
      <c r="E9" s="125">
        <v>72</v>
      </c>
      <c r="F9" s="126">
        <v>528</v>
      </c>
      <c r="G9" s="125">
        <v>554</v>
      </c>
      <c r="H9" s="125">
        <v>121</v>
      </c>
      <c r="I9" s="126">
        <v>675</v>
      </c>
      <c r="J9" s="125">
        <f t="shared" si="0"/>
        <v>147</v>
      </c>
      <c r="K9" s="127">
        <f t="shared" si="1"/>
        <v>0.27840909090909083</v>
      </c>
      <c r="L9" s="128"/>
      <c r="N9" s="94"/>
      <c r="O9" s="94"/>
      <c r="P9" s="95"/>
    </row>
    <row r="10" spans="2:16" s="80" customFormat="1" ht="15.75">
      <c r="B10" s="124">
        <v>21</v>
      </c>
      <c r="C10" s="124" t="s">
        <v>16</v>
      </c>
      <c r="D10" s="125">
        <v>188</v>
      </c>
      <c r="E10" s="125">
        <v>27</v>
      </c>
      <c r="F10" s="126">
        <v>215</v>
      </c>
      <c r="G10" s="125">
        <v>176</v>
      </c>
      <c r="H10" s="125">
        <v>28</v>
      </c>
      <c r="I10" s="126">
        <v>204</v>
      </c>
      <c r="J10" s="125">
        <f t="shared" si="0"/>
        <v>-11</v>
      </c>
      <c r="K10" s="127">
        <f t="shared" si="1"/>
        <v>-5.1162790697674376E-2</v>
      </c>
      <c r="L10" s="128"/>
      <c r="N10" s="94"/>
      <c r="O10" s="94"/>
      <c r="P10" s="95"/>
    </row>
    <row r="11" spans="2:16" s="80" customFormat="1" ht="15.75">
      <c r="B11" s="124">
        <v>23</v>
      </c>
      <c r="C11" s="124" t="s">
        <v>17</v>
      </c>
      <c r="D11" s="125">
        <v>233</v>
      </c>
      <c r="E11" s="125">
        <v>31</v>
      </c>
      <c r="F11" s="126">
        <v>264</v>
      </c>
      <c r="G11" s="125">
        <v>270</v>
      </c>
      <c r="H11" s="125">
        <v>51</v>
      </c>
      <c r="I11" s="126">
        <v>321</v>
      </c>
      <c r="J11" s="125">
        <f t="shared" si="0"/>
        <v>57</v>
      </c>
      <c r="K11" s="127">
        <f t="shared" si="1"/>
        <v>0.21590909090909083</v>
      </c>
      <c r="L11" s="128"/>
      <c r="N11" s="94"/>
      <c r="O11" s="94"/>
      <c r="P11" s="95"/>
    </row>
    <row r="12" spans="2:16" s="80" customFormat="1" ht="15.75">
      <c r="B12" s="124">
        <v>29</v>
      </c>
      <c r="C12" s="124" t="s">
        <v>18</v>
      </c>
      <c r="D12" s="125">
        <v>1354</v>
      </c>
      <c r="E12" s="125">
        <v>243</v>
      </c>
      <c r="F12" s="126">
        <v>1597</v>
      </c>
      <c r="G12" s="125">
        <v>1537</v>
      </c>
      <c r="H12" s="125">
        <v>333</v>
      </c>
      <c r="I12" s="126">
        <v>1870</v>
      </c>
      <c r="J12" s="125">
        <f t="shared" si="0"/>
        <v>273</v>
      </c>
      <c r="K12" s="127">
        <f t="shared" si="1"/>
        <v>0.1709455228553538</v>
      </c>
      <c r="L12" s="128"/>
      <c r="N12" s="94"/>
      <c r="O12" s="94"/>
      <c r="P12" s="95"/>
    </row>
    <row r="13" spans="2:16" s="80" customFormat="1" ht="15.75">
      <c r="B13" s="124">
        <v>41</v>
      </c>
      <c r="C13" s="124" t="s">
        <v>19</v>
      </c>
      <c r="D13" s="125">
        <v>1019</v>
      </c>
      <c r="E13" s="125">
        <v>199</v>
      </c>
      <c r="F13" s="126">
        <v>1218</v>
      </c>
      <c r="G13" s="125">
        <v>1173</v>
      </c>
      <c r="H13" s="125">
        <v>245</v>
      </c>
      <c r="I13" s="126">
        <v>1418</v>
      </c>
      <c r="J13" s="125">
        <f t="shared" si="0"/>
        <v>200</v>
      </c>
      <c r="K13" s="127">
        <f t="shared" si="1"/>
        <v>0.16420361247947457</v>
      </c>
      <c r="L13" s="128"/>
      <c r="N13" s="94"/>
      <c r="O13" s="94"/>
      <c r="P13" s="95"/>
    </row>
    <row r="14" spans="2:16" s="81" customFormat="1" ht="15.75">
      <c r="B14" s="129"/>
      <c r="C14" s="129" t="s">
        <v>84</v>
      </c>
      <c r="D14" s="130">
        <v>4530</v>
      </c>
      <c r="E14" s="130">
        <v>749</v>
      </c>
      <c r="F14" s="130">
        <v>5279</v>
      </c>
      <c r="G14" s="130">
        <v>5260</v>
      </c>
      <c r="H14" s="130">
        <v>1021</v>
      </c>
      <c r="I14" s="130">
        <v>6281</v>
      </c>
      <c r="J14" s="130">
        <f t="shared" si="0"/>
        <v>1002</v>
      </c>
      <c r="K14" s="131">
        <f t="shared" si="1"/>
        <v>0.18980867588558437</v>
      </c>
      <c r="L14" s="132"/>
      <c r="N14" s="96"/>
      <c r="O14" s="96"/>
      <c r="P14" s="96"/>
    </row>
    <row r="15" spans="2:16" s="80" customFormat="1" ht="15.75">
      <c r="B15" s="124">
        <v>22</v>
      </c>
      <c r="C15" s="124" t="s">
        <v>20</v>
      </c>
      <c r="D15" s="125">
        <v>235</v>
      </c>
      <c r="E15" s="125">
        <v>34</v>
      </c>
      <c r="F15" s="126">
        <v>269</v>
      </c>
      <c r="G15" s="125">
        <v>238</v>
      </c>
      <c r="H15" s="125">
        <v>55</v>
      </c>
      <c r="I15" s="126">
        <v>293</v>
      </c>
      <c r="J15" s="125">
        <f t="shared" si="0"/>
        <v>24</v>
      </c>
      <c r="K15" s="127">
        <f t="shared" si="1"/>
        <v>8.9219330855018653E-2</v>
      </c>
      <c r="L15" s="128"/>
      <c r="N15" s="94"/>
      <c r="O15" s="94"/>
      <c r="P15" s="95"/>
    </row>
    <row r="16" spans="2:16" s="80" customFormat="1" ht="15.75">
      <c r="B16" s="124">
        <v>44</v>
      </c>
      <c r="C16" s="124" t="s">
        <v>21</v>
      </c>
      <c r="D16" s="125">
        <v>159</v>
      </c>
      <c r="E16" s="125">
        <v>34</v>
      </c>
      <c r="F16" s="126">
        <v>193</v>
      </c>
      <c r="G16" s="125">
        <v>173</v>
      </c>
      <c r="H16" s="125">
        <v>32</v>
      </c>
      <c r="I16" s="126">
        <v>205</v>
      </c>
      <c r="J16" s="125">
        <f t="shared" si="0"/>
        <v>12</v>
      </c>
      <c r="K16" s="127">
        <f t="shared" si="1"/>
        <v>6.2176165803108807E-2</v>
      </c>
      <c r="L16" s="128"/>
      <c r="N16" s="94"/>
      <c r="O16" s="94"/>
      <c r="P16" s="95"/>
    </row>
    <row r="17" spans="2:16" s="80" customFormat="1" ht="15.75">
      <c r="B17" s="124">
        <v>50</v>
      </c>
      <c r="C17" s="124" t="s">
        <v>22</v>
      </c>
      <c r="D17" s="125">
        <v>1252</v>
      </c>
      <c r="E17" s="125">
        <v>180</v>
      </c>
      <c r="F17" s="126">
        <v>1432</v>
      </c>
      <c r="G17" s="125">
        <v>1366</v>
      </c>
      <c r="H17" s="125">
        <v>220</v>
      </c>
      <c r="I17" s="126">
        <v>1586</v>
      </c>
      <c r="J17" s="125">
        <f t="shared" si="0"/>
        <v>154</v>
      </c>
      <c r="K17" s="127">
        <f t="shared" si="1"/>
        <v>0.10754189944134085</v>
      </c>
      <c r="L17" s="128"/>
      <c r="N17" s="94"/>
      <c r="O17" s="94"/>
      <c r="P17" s="95"/>
    </row>
    <row r="18" spans="2:16" s="81" customFormat="1" ht="15.75">
      <c r="B18" s="129"/>
      <c r="C18" s="129" t="s">
        <v>85</v>
      </c>
      <c r="D18" s="130">
        <v>1646</v>
      </c>
      <c r="E18" s="130">
        <v>248</v>
      </c>
      <c r="F18" s="130">
        <v>1894</v>
      </c>
      <c r="G18" s="130">
        <v>1777</v>
      </c>
      <c r="H18" s="130">
        <v>307</v>
      </c>
      <c r="I18" s="130">
        <v>2084</v>
      </c>
      <c r="J18" s="130">
        <f t="shared" si="0"/>
        <v>190</v>
      </c>
      <c r="K18" s="131">
        <f t="shared" si="1"/>
        <v>0.10031678986272441</v>
      </c>
      <c r="L18" s="132"/>
      <c r="N18" s="96"/>
      <c r="O18" s="96"/>
      <c r="P18" s="96"/>
    </row>
    <row r="19" spans="2:16" s="81" customFormat="1" ht="15.75">
      <c r="B19" s="129">
        <v>33</v>
      </c>
      <c r="C19" s="129" t="s">
        <v>86</v>
      </c>
      <c r="D19" s="130">
        <v>525</v>
      </c>
      <c r="E19" s="130">
        <v>72</v>
      </c>
      <c r="F19" s="130">
        <v>597</v>
      </c>
      <c r="G19" s="130">
        <v>634</v>
      </c>
      <c r="H19" s="130">
        <v>93</v>
      </c>
      <c r="I19" s="130">
        <v>727</v>
      </c>
      <c r="J19" s="130">
        <f t="shared" si="0"/>
        <v>130</v>
      </c>
      <c r="K19" s="131">
        <f t="shared" si="1"/>
        <v>0.21775544388609713</v>
      </c>
      <c r="L19" s="132"/>
      <c r="N19" s="96"/>
      <c r="O19" s="96"/>
      <c r="P19" s="96"/>
    </row>
    <row r="20" spans="2:16" s="81" customFormat="1" ht="15.75">
      <c r="B20" s="129">
        <v>7</v>
      </c>
      <c r="C20" s="129" t="s">
        <v>87</v>
      </c>
      <c r="D20" s="130">
        <v>1074</v>
      </c>
      <c r="E20" s="130">
        <v>237</v>
      </c>
      <c r="F20" s="130">
        <v>1311</v>
      </c>
      <c r="G20" s="130">
        <v>1274</v>
      </c>
      <c r="H20" s="130">
        <v>284</v>
      </c>
      <c r="I20" s="130">
        <v>1558</v>
      </c>
      <c r="J20" s="130">
        <f t="shared" si="0"/>
        <v>247</v>
      </c>
      <c r="K20" s="131">
        <f t="shared" si="1"/>
        <v>0.18840579710144922</v>
      </c>
      <c r="L20" s="132"/>
      <c r="N20" s="96"/>
      <c r="O20" s="96"/>
      <c r="P20" s="96"/>
    </row>
    <row r="21" spans="2:16" s="80" customFormat="1" ht="15.75">
      <c r="B21" s="124">
        <v>35</v>
      </c>
      <c r="C21" s="124" t="s">
        <v>23</v>
      </c>
      <c r="D21" s="125">
        <v>377</v>
      </c>
      <c r="E21" s="125">
        <v>112</v>
      </c>
      <c r="F21" s="126">
        <v>489</v>
      </c>
      <c r="G21" s="125">
        <v>439</v>
      </c>
      <c r="H21" s="125">
        <v>168</v>
      </c>
      <c r="I21" s="126">
        <v>607</v>
      </c>
      <c r="J21" s="125">
        <f t="shared" si="0"/>
        <v>118</v>
      </c>
      <c r="K21" s="127">
        <f t="shared" si="1"/>
        <v>0.24130879345603273</v>
      </c>
      <c r="L21" s="128"/>
      <c r="N21" s="94"/>
      <c r="O21" s="94"/>
      <c r="P21" s="95"/>
    </row>
    <row r="22" spans="2:16" s="80" customFormat="1" ht="15.75">
      <c r="B22" s="124">
        <v>38</v>
      </c>
      <c r="C22" s="124" t="s">
        <v>51</v>
      </c>
      <c r="D22" s="125">
        <v>263</v>
      </c>
      <c r="E22" s="125">
        <v>66</v>
      </c>
      <c r="F22" s="126">
        <v>329</v>
      </c>
      <c r="G22" s="125">
        <v>293</v>
      </c>
      <c r="H22" s="125">
        <v>102</v>
      </c>
      <c r="I22" s="126">
        <v>395</v>
      </c>
      <c r="J22" s="125">
        <f t="shared" si="0"/>
        <v>66</v>
      </c>
      <c r="K22" s="127">
        <f t="shared" si="1"/>
        <v>0.20060790273556228</v>
      </c>
      <c r="L22" s="128"/>
      <c r="N22" s="94"/>
      <c r="O22" s="94"/>
      <c r="P22" s="95"/>
    </row>
    <row r="23" spans="2:16" s="81" customFormat="1" ht="15.75">
      <c r="B23" s="129"/>
      <c r="C23" s="129" t="s">
        <v>88</v>
      </c>
      <c r="D23" s="130">
        <v>640</v>
      </c>
      <c r="E23" s="130">
        <v>178</v>
      </c>
      <c r="F23" s="130">
        <v>818</v>
      </c>
      <c r="G23" s="130">
        <v>732</v>
      </c>
      <c r="H23" s="130">
        <v>270</v>
      </c>
      <c r="I23" s="130">
        <v>1002</v>
      </c>
      <c r="J23" s="130">
        <f t="shared" si="0"/>
        <v>184</v>
      </c>
      <c r="K23" s="131">
        <f t="shared" si="1"/>
        <v>0.2249388753056234</v>
      </c>
      <c r="L23" s="132"/>
      <c r="N23" s="96"/>
      <c r="O23" s="96"/>
      <c r="P23" s="96"/>
    </row>
    <row r="24" spans="2:16" s="81" customFormat="1" ht="15.75">
      <c r="B24" s="129">
        <v>39</v>
      </c>
      <c r="C24" s="129" t="s">
        <v>89</v>
      </c>
      <c r="D24" s="130">
        <v>308</v>
      </c>
      <c r="E24" s="130">
        <v>47</v>
      </c>
      <c r="F24" s="130">
        <v>355</v>
      </c>
      <c r="G24" s="130">
        <v>367</v>
      </c>
      <c r="H24" s="130">
        <v>79</v>
      </c>
      <c r="I24" s="130">
        <v>446</v>
      </c>
      <c r="J24" s="130">
        <f t="shared" si="0"/>
        <v>91</v>
      </c>
      <c r="K24" s="131">
        <f t="shared" si="1"/>
        <v>0.25633802816901419</v>
      </c>
      <c r="L24" s="132"/>
      <c r="N24" s="96"/>
      <c r="O24" s="96"/>
      <c r="P24" s="96"/>
    </row>
    <row r="25" spans="2:16" s="80" customFormat="1" ht="15.75">
      <c r="B25" s="124">
        <v>5</v>
      </c>
      <c r="C25" s="124" t="s">
        <v>25</v>
      </c>
      <c r="D25" s="125">
        <v>99</v>
      </c>
      <c r="E25" s="125">
        <v>13</v>
      </c>
      <c r="F25" s="126">
        <v>112</v>
      </c>
      <c r="G25" s="125">
        <v>135</v>
      </c>
      <c r="H25" s="125">
        <v>22</v>
      </c>
      <c r="I25" s="126">
        <v>157</v>
      </c>
      <c r="J25" s="125">
        <f t="shared" si="0"/>
        <v>45</v>
      </c>
      <c r="K25" s="127">
        <f t="shared" si="1"/>
        <v>0.40178571428571419</v>
      </c>
      <c r="L25" s="128"/>
      <c r="N25" s="94"/>
      <c r="O25" s="94"/>
      <c r="P25" s="95"/>
    </row>
    <row r="26" spans="2:16" s="80" customFormat="1" ht="15.75">
      <c r="B26" s="124">
        <v>9</v>
      </c>
      <c r="C26" s="124" t="s">
        <v>26</v>
      </c>
      <c r="D26" s="125">
        <v>499</v>
      </c>
      <c r="E26" s="125">
        <v>59</v>
      </c>
      <c r="F26" s="126">
        <v>558</v>
      </c>
      <c r="G26" s="125">
        <v>498</v>
      </c>
      <c r="H26" s="125">
        <v>76</v>
      </c>
      <c r="I26" s="126">
        <v>574</v>
      </c>
      <c r="J26" s="125">
        <f t="shared" si="0"/>
        <v>16</v>
      </c>
      <c r="K26" s="127">
        <f t="shared" si="1"/>
        <v>2.8673835125448077E-2</v>
      </c>
      <c r="L26" s="128"/>
      <c r="N26" s="94"/>
      <c r="O26" s="94"/>
      <c r="P26" s="95"/>
    </row>
    <row r="27" spans="2:16" s="80" customFormat="1" ht="15.75">
      <c r="B27" s="124">
        <v>24</v>
      </c>
      <c r="C27" s="124" t="s">
        <v>27</v>
      </c>
      <c r="D27" s="125">
        <v>330</v>
      </c>
      <c r="E27" s="125">
        <v>53</v>
      </c>
      <c r="F27" s="126">
        <v>383</v>
      </c>
      <c r="G27" s="125">
        <v>376</v>
      </c>
      <c r="H27" s="125">
        <v>58</v>
      </c>
      <c r="I27" s="126">
        <v>434</v>
      </c>
      <c r="J27" s="125">
        <f t="shared" si="0"/>
        <v>51</v>
      </c>
      <c r="K27" s="127">
        <f t="shared" si="1"/>
        <v>0.13315926892950403</v>
      </c>
      <c r="L27" s="128"/>
      <c r="N27" s="94"/>
      <c r="O27" s="94"/>
      <c r="P27" s="95"/>
    </row>
    <row r="28" spans="2:16" s="80" customFormat="1" ht="15.75">
      <c r="B28" s="124">
        <v>34</v>
      </c>
      <c r="C28" s="124" t="s">
        <v>28</v>
      </c>
      <c r="D28" s="125">
        <v>181</v>
      </c>
      <c r="E28" s="125">
        <v>24</v>
      </c>
      <c r="F28" s="126">
        <v>205</v>
      </c>
      <c r="G28" s="125">
        <v>186</v>
      </c>
      <c r="H28" s="125">
        <v>31</v>
      </c>
      <c r="I28" s="126">
        <v>217</v>
      </c>
      <c r="J28" s="125">
        <f t="shared" si="0"/>
        <v>12</v>
      </c>
      <c r="K28" s="127">
        <f t="shared" si="1"/>
        <v>5.8536585365853711E-2</v>
      </c>
      <c r="L28" s="128"/>
      <c r="N28" s="94"/>
      <c r="O28" s="94"/>
      <c r="P28" s="95"/>
    </row>
    <row r="29" spans="2:16" s="80" customFormat="1" ht="15.75">
      <c r="B29" s="124">
        <v>37</v>
      </c>
      <c r="C29" s="124" t="s">
        <v>29</v>
      </c>
      <c r="D29" s="125">
        <v>254</v>
      </c>
      <c r="E29" s="125">
        <v>27</v>
      </c>
      <c r="F29" s="126">
        <v>281</v>
      </c>
      <c r="G29" s="125">
        <v>254</v>
      </c>
      <c r="H29" s="125">
        <v>49</v>
      </c>
      <c r="I29" s="126">
        <v>303</v>
      </c>
      <c r="J29" s="125">
        <f t="shared" si="0"/>
        <v>22</v>
      </c>
      <c r="K29" s="127">
        <f t="shared" si="1"/>
        <v>7.8291814946619187E-2</v>
      </c>
      <c r="L29" s="128"/>
      <c r="N29" s="94"/>
      <c r="O29" s="94"/>
      <c r="P29" s="95"/>
    </row>
    <row r="30" spans="2:16" s="80" customFormat="1" ht="15.75">
      <c r="B30" s="124">
        <v>40</v>
      </c>
      <c r="C30" s="124" t="s">
        <v>30</v>
      </c>
      <c r="D30" s="125">
        <v>116</v>
      </c>
      <c r="E30" s="125">
        <v>10</v>
      </c>
      <c r="F30" s="126">
        <v>126</v>
      </c>
      <c r="G30" s="125">
        <v>135</v>
      </c>
      <c r="H30" s="125">
        <v>17</v>
      </c>
      <c r="I30" s="126">
        <v>152</v>
      </c>
      <c r="J30" s="125">
        <f t="shared" si="0"/>
        <v>26</v>
      </c>
      <c r="K30" s="127">
        <f t="shared" si="1"/>
        <v>0.20634920634920628</v>
      </c>
      <c r="L30" s="128"/>
      <c r="N30" s="94"/>
      <c r="O30" s="94"/>
      <c r="P30" s="95"/>
    </row>
    <row r="31" spans="2:16" s="80" customFormat="1" ht="15.75">
      <c r="B31" s="124">
        <v>42</v>
      </c>
      <c r="C31" s="124" t="s">
        <v>31</v>
      </c>
      <c r="D31" s="125">
        <v>104</v>
      </c>
      <c r="E31" s="125">
        <v>17</v>
      </c>
      <c r="F31" s="126">
        <v>121</v>
      </c>
      <c r="G31" s="125">
        <v>105</v>
      </c>
      <c r="H31" s="125">
        <v>13</v>
      </c>
      <c r="I31" s="126">
        <v>118</v>
      </c>
      <c r="J31" s="125">
        <f t="shared" si="0"/>
        <v>-3</v>
      </c>
      <c r="K31" s="127">
        <f t="shared" si="1"/>
        <v>-2.4793388429752095E-2</v>
      </c>
      <c r="L31" s="128"/>
      <c r="N31" s="94"/>
      <c r="O31" s="94"/>
      <c r="P31" s="95"/>
    </row>
    <row r="32" spans="2:16" s="80" customFormat="1" ht="15.75">
      <c r="B32" s="124">
        <v>47</v>
      </c>
      <c r="C32" s="124" t="s">
        <v>32</v>
      </c>
      <c r="D32" s="125">
        <v>556</v>
      </c>
      <c r="E32" s="125">
        <v>87</v>
      </c>
      <c r="F32" s="126">
        <v>643</v>
      </c>
      <c r="G32" s="125">
        <v>672</v>
      </c>
      <c r="H32" s="125">
        <v>80</v>
      </c>
      <c r="I32" s="126">
        <v>752</v>
      </c>
      <c r="J32" s="125">
        <f t="shared" si="0"/>
        <v>109</v>
      </c>
      <c r="K32" s="127">
        <f t="shared" si="1"/>
        <v>0.1695178849144634</v>
      </c>
      <c r="L32" s="128"/>
      <c r="N32" s="94"/>
      <c r="O32" s="94"/>
      <c r="P32" s="95"/>
    </row>
    <row r="33" spans="2:16" s="80" customFormat="1" ht="15.75">
      <c r="B33" s="124">
        <v>49</v>
      </c>
      <c r="C33" s="124" t="s">
        <v>33</v>
      </c>
      <c r="D33" s="125">
        <v>124</v>
      </c>
      <c r="E33" s="125">
        <v>11</v>
      </c>
      <c r="F33" s="126">
        <v>135</v>
      </c>
      <c r="G33" s="125">
        <v>169</v>
      </c>
      <c r="H33" s="125">
        <v>21</v>
      </c>
      <c r="I33" s="126">
        <v>190</v>
      </c>
      <c r="J33" s="125">
        <f t="shared" si="0"/>
        <v>55</v>
      </c>
      <c r="K33" s="127">
        <f t="shared" si="1"/>
        <v>0.40740740740740744</v>
      </c>
      <c r="L33" s="128"/>
      <c r="N33" s="94"/>
      <c r="O33" s="94"/>
      <c r="P33" s="95"/>
    </row>
    <row r="34" spans="2:16" s="81" customFormat="1" ht="15.75">
      <c r="B34" s="129"/>
      <c r="C34" s="129" t="s">
        <v>52</v>
      </c>
      <c r="D34" s="130">
        <v>2263</v>
      </c>
      <c r="E34" s="130">
        <v>301</v>
      </c>
      <c r="F34" s="130">
        <v>2564</v>
      </c>
      <c r="G34" s="130">
        <v>2530</v>
      </c>
      <c r="H34" s="130">
        <v>367</v>
      </c>
      <c r="I34" s="130">
        <v>2897</v>
      </c>
      <c r="J34" s="130">
        <f t="shared" si="0"/>
        <v>333</v>
      </c>
      <c r="K34" s="131">
        <f t="shared" si="1"/>
        <v>0.12987519500780031</v>
      </c>
      <c r="L34" s="132"/>
      <c r="N34" s="96"/>
      <c r="O34" s="96"/>
      <c r="P34" s="96"/>
    </row>
    <row r="35" spans="2:16" s="80" customFormat="1" ht="15.75">
      <c r="B35" s="124">
        <v>2</v>
      </c>
      <c r="C35" s="124" t="s">
        <v>34</v>
      </c>
      <c r="D35" s="125">
        <v>382</v>
      </c>
      <c r="E35" s="125">
        <v>61</v>
      </c>
      <c r="F35" s="126">
        <v>443</v>
      </c>
      <c r="G35" s="125">
        <v>446</v>
      </c>
      <c r="H35" s="125">
        <v>83</v>
      </c>
      <c r="I35" s="126">
        <v>529</v>
      </c>
      <c r="J35" s="125">
        <f t="shared" si="0"/>
        <v>86</v>
      </c>
      <c r="K35" s="127">
        <f t="shared" si="1"/>
        <v>0.19413092550790068</v>
      </c>
      <c r="L35" s="128"/>
      <c r="N35" s="94"/>
      <c r="O35" s="94"/>
      <c r="P35" s="95"/>
    </row>
    <row r="36" spans="2:16" s="80" customFormat="1" ht="15.75">
      <c r="B36" s="124">
        <v>13</v>
      </c>
      <c r="C36" s="124" t="s">
        <v>35</v>
      </c>
      <c r="D36" s="125">
        <v>307</v>
      </c>
      <c r="E36" s="125">
        <v>41</v>
      </c>
      <c r="F36" s="126">
        <v>348</v>
      </c>
      <c r="G36" s="125">
        <v>386</v>
      </c>
      <c r="H36" s="125">
        <v>62</v>
      </c>
      <c r="I36" s="126">
        <v>448</v>
      </c>
      <c r="J36" s="125">
        <f t="shared" si="0"/>
        <v>100</v>
      </c>
      <c r="K36" s="127">
        <f t="shared" si="1"/>
        <v>0.28735632183908044</v>
      </c>
      <c r="L36" s="128"/>
      <c r="N36" s="94"/>
      <c r="O36" s="94"/>
      <c r="P36" s="95"/>
    </row>
    <row r="37" spans="2:16" s="80" customFormat="1" ht="15.75">
      <c r="B37" s="124">
        <v>16</v>
      </c>
      <c r="C37" s="124" t="s">
        <v>36</v>
      </c>
      <c r="D37" s="125">
        <v>170</v>
      </c>
      <c r="E37" s="125">
        <v>34</v>
      </c>
      <c r="F37" s="126">
        <v>204</v>
      </c>
      <c r="G37" s="125">
        <v>178</v>
      </c>
      <c r="H37" s="125">
        <v>37</v>
      </c>
      <c r="I37" s="126">
        <v>215</v>
      </c>
      <c r="J37" s="125">
        <f t="shared" si="0"/>
        <v>11</v>
      </c>
      <c r="K37" s="127">
        <f t="shared" si="1"/>
        <v>5.3921568627451011E-2</v>
      </c>
      <c r="L37" s="128"/>
      <c r="N37" s="94"/>
      <c r="O37" s="94"/>
      <c r="P37" s="95"/>
    </row>
    <row r="38" spans="2:16" s="80" customFormat="1" ht="15.75">
      <c r="B38" s="124">
        <v>19</v>
      </c>
      <c r="C38" s="124" t="s">
        <v>37</v>
      </c>
      <c r="D38" s="125">
        <v>252</v>
      </c>
      <c r="E38" s="125">
        <v>56</v>
      </c>
      <c r="F38" s="126">
        <v>308</v>
      </c>
      <c r="G38" s="125">
        <v>269</v>
      </c>
      <c r="H38" s="125">
        <v>67</v>
      </c>
      <c r="I38" s="126">
        <v>336</v>
      </c>
      <c r="J38" s="125">
        <f t="shared" si="0"/>
        <v>28</v>
      </c>
      <c r="K38" s="127">
        <f t="shared" si="1"/>
        <v>9.0909090909090828E-2</v>
      </c>
      <c r="L38" s="128"/>
      <c r="N38" s="94"/>
      <c r="O38" s="94"/>
      <c r="P38" s="95"/>
    </row>
    <row r="39" spans="2:16" s="80" customFormat="1" ht="15.75">
      <c r="B39" s="124">
        <v>45</v>
      </c>
      <c r="C39" s="124" t="s">
        <v>38</v>
      </c>
      <c r="D39" s="125">
        <v>432</v>
      </c>
      <c r="E39" s="125">
        <v>70</v>
      </c>
      <c r="F39" s="126">
        <v>502</v>
      </c>
      <c r="G39" s="125">
        <v>535</v>
      </c>
      <c r="H39" s="125">
        <v>93</v>
      </c>
      <c r="I39" s="126">
        <v>628</v>
      </c>
      <c r="J39" s="125">
        <f t="shared" si="0"/>
        <v>126</v>
      </c>
      <c r="K39" s="127">
        <f t="shared" si="1"/>
        <v>0.25099601593625498</v>
      </c>
      <c r="L39" s="128"/>
      <c r="N39" s="94"/>
      <c r="O39" s="94"/>
      <c r="P39" s="95"/>
    </row>
    <row r="40" spans="2:16" s="81" customFormat="1" ht="15.75">
      <c r="B40" s="129"/>
      <c r="C40" s="129" t="s">
        <v>53</v>
      </c>
      <c r="D40" s="130">
        <v>1543</v>
      </c>
      <c r="E40" s="130">
        <v>262</v>
      </c>
      <c r="F40" s="130">
        <v>1805</v>
      </c>
      <c r="G40" s="130">
        <v>1814</v>
      </c>
      <c r="H40" s="130">
        <v>342</v>
      </c>
      <c r="I40" s="130">
        <v>2156</v>
      </c>
      <c r="J40" s="130">
        <f t="shared" si="0"/>
        <v>351</v>
      </c>
      <c r="K40" s="131">
        <f t="shared" si="1"/>
        <v>0.19445983379501386</v>
      </c>
      <c r="L40" s="132"/>
      <c r="N40" s="96"/>
      <c r="O40" s="96"/>
      <c r="P40" s="96"/>
    </row>
    <row r="41" spans="2:16" s="80" customFormat="1" ht="15.75">
      <c r="B41" s="124">
        <v>8</v>
      </c>
      <c r="C41" s="124" t="s">
        <v>39</v>
      </c>
      <c r="D41" s="125">
        <v>5166</v>
      </c>
      <c r="E41" s="125">
        <v>809</v>
      </c>
      <c r="F41" s="126">
        <v>5975</v>
      </c>
      <c r="G41" s="125">
        <v>5677</v>
      </c>
      <c r="H41" s="125">
        <v>936</v>
      </c>
      <c r="I41" s="126">
        <v>6613</v>
      </c>
      <c r="J41" s="125">
        <f t="shared" si="0"/>
        <v>638</v>
      </c>
      <c r="K41" s="127">
        <f t="shared" si="1"/>
        <v>0.10677824267782432</v>
      </c>
      <c r="L41" s="128"/>
      <c r="N41" s="94"/>
      <c r="O41" s="94"/>
      <c r="P41" s="95"/>
    </row>
    <row r="42" spans="2:16" s="80" customFormat="1" ht="15.75">
      <c r="B42" s="124">
        <v>17</v>
      </c>
      <c r="C42" s="124" t="s">
        <v>92</v>
      </c>
      <c r="D42" s="125">
        <v>419</v>
      </c>
      <c r="E42" s="125">
        <v>56</v>
      </c>
      <c r="F42" s="126">
        <v>475</v>
      </c>
      <c r="G42" s="125">
        <v>463</v>
      </c>
      <c r="H42" s="125">
        <v>84</v>
      </c>
      <c r="I42" s="126">
        <v>547</v>
      </c>
      <c r="J42" s="125">
        <f t="shared" si="0"/>
        <v>72</v>
      </c>
      <c r="K42" s="127">
        <f t="shared" si="1"/>
        <v>0.15157894736842104</v>
      </c>
      <c r="L42" s="128"/>
      <c r="N42" s="94"/>
      <c r="O42" s="94"/>
      <c r="P42" s="95"/>
    </row>
    <row r="43" spans="2:16" s="80" customFormat="1" ht="15.75">
      <c r="B43" s="124">
        <v>25</v>
      </c>
      <c r="C43" s="124" t="s">
        <v>93</v>
      </c>
      <c r="D43" s="125">
        <v>286</v>
      </c>
      <c r="E43" s="125">
        <v>34</v>
      </c>
      <c r="F43" s="126">
        <v>320</v>
      </c>
      <c r="G43" s="125">
        <v>275</v>
      </c>
      <c r="H43" s="125">
        <v>50</v>
      </c>
      <c r="I43" s="126">
        <v>325</v>
      </c>
      <c r="J43" s="125">
        <f t="shared" si="0"/>
        <v>5</v>
      </c>
      <c r="K43" s="127">
        <f t="shared" si="1"/>
        <v>1.5625E-2</v>
      </c>
      <c r="L43" s="128"/>
      <c r="N43" s="94"/>
      <c r="O43" s="94"/>
      <c r="P43" s="95"/>
    </row>
    <row r="44" spans="2:16" s="80" customFormat="1" ht="15.75">
      <c r="B44" s="124">
        <v>43</v>
      </c>
      <c r="C44" s="124" t="s">
        <v>40</v>
      </c>
      <c r="D44" s="125">
        <v>480</v>
      </c>
      <c r="E44" s="125">
        <v>72</v>
      </c>
      <c r="F44" s="126">
        <v>552</v>
      </c>
      <c r="G44" s="125">
        <v>559</v>
      </c>
      <c r="H44" s="125">
        <v>99</v>
      </c>
      <c r="I44" s="126">
        <v>658</v>
      </c>
      <c r="J44" s="125">
        <f t="shared" si="0"/>
        <v>106</v>
      </c>
      <c r="K44" s="127">
        <f t="shared" si="1"/>
        <v>0.19202898550724634</v>
      </c>
      <c r="L44" s="128"/>
      <c r="N44" s="94"/>
      <c r="O44" s="94"/>
      <c r="P44" s="95"/>
    </row>
    <row r="45" spans="2:16" s="81" customFormat="1" ht="15.75">
      <c r="B45" s="129"/>
      <c r="C45" s="129" t="s">
        <v>54</v>
      </c>
      <c r="D45" s="130">
        <v>6351</v>
      </c>
      <c r="E45" s="130">
        <v>971</v>
      </c>
      <c r="F45" s="130">
        <v>7322</v>
      </c>
      <c r="G45" s="130">
        <v>6974</v>
      </c>
      <c r="H45" s="130">
        <v>1169</v>
      </c>
      <c r="I45" s="130">
        <v>8143</v>
      </c>
      <c r="J45" s="130">
        <f t="shared" si="0"/>
        <v>821</v>
      </c>
      <c r="K45" s="131">
        <f t="shared" si="1"/>
        <v>0.11212783392515702</v>
      </c>
      <c r="L45" s="132"/>
      <c r="N45" s="96"/>
      <c r="O45" s="96"/>
      <c r="P45" s="96"/>
    </row>
    <row r="46" spans="2:16" s="80" customFormat="1" ht="15.75">
      <c r="B46" s="124">
        <v>3</v>
      </c>
      <c r="C46" s="124" t="s">
        <v>99</v>
      </c>
      <c r="D46" s="125">
        <v>1585</v>
      </c>
      <c r="E46" s="125">
        <v>226</v>
      </c>
      <c r="F46" s="126">
        <v>1811</v>
      </c>
      <c r="G46" s="125">
        <v>1734</v>
      </c>
      <c r="H46" s="125">
        <v>283</v>
      </c>
      <c r="I46" s="126">
        <v>2017</v>
      </c>
      <c r="J46" s="125">
        <f t="shared" si="0"/>
        <v>206</v>
      </c>
      <c r="K46" s="127">
        <f t="shared" si="1"/>
        <v>0.11374930977360576</v>
      </c>
      <c r="L46" s="128"/>
      <c r="N46" s="94"/>
      <c r="O46" s="94"/>
      <c r="P46" s="95"/>
    </row>
    <row r="47" spans="2:16" s="80" customFormat="1" ht="15.75">
      <c r="B47" s="124">
        <v>12</v>
      </c>
      <c r="C47" s="124" t="s">
        <v>100</v>
      </c>
      <c r="D47" s="125">
        <v>472</v>
      </c>
      <c r="E47" s="125">
        <v>63</v>
      </c>
      <c r="F47" s="126">
        <v>535</v>
      </c>
      <c r="G47" s="125">
        <v>599</v>
      </c>
      <c r="H47" s="125">
        <v>72</v>
      </c>
      <c r="I47" s="126">
        <v>671</v>
      </c>
      <c r="J47" s="125">
        <f t="shared" si="0"/>
        <v>136</v>
      </c>
      <c r="K47" s="127">
        <f t="shared" si="1"/>
        <v>0.25420560747663545</v>
      </c>
      <c r="L47" s="128"/>
      <c r="N47" s="94"/>
      <c r="O47" s="94"/>
      <c r="P47" s="95"/>
    </row>
    <row r="48" spans="2:16" s="80" customFormat="1" ht="15.75">
      <c r="B48" s="124">
        <v>46</v>
      </c>
      <c r="C48" s="124" t="s">
        <v>45</v>
      </c>
      <c r="D48" s="125">
        <v>2179</v>
      </c>
      <c r="E48" s="125">
        <v>341</v>
      </c>
      <c r="F48" s="126">
        <v>2520</v>
      </c>
      <c r="G48" s="125">
        <v>2462</v>
      </c>
      <c r="H48" s="125">
        <v>443</v>
      </c>
      <c r="I48" s="126">
        <v>2905</v>
      </c>
      <c r="J48" s="125">
        <f t="shared" si="0"/>
        <v>385</v>
      </c>
      <c r="K48" s="127">
        <f t="shared" si="1"/>
        <v>0.15277777777777768</v>
      </c>
      <c r="L48" s="128"/>
      <c r="N48" s="94"/>
      <c r="O48" s="94"/>
      <c r="P48" s="95"/>
    </row>
    <row r="49" spans="2:16" s="81" customFormat="1" ht="15.75">
      <c r="B49" s="129"/>
      <c r="C49" s="129" t="s">
        <v>55</v>
      </c>
      <c r="D49" s="130">
        <v>4236</v>
      </c>
      <c r="E49" s="130">
        <v>630</v>
      </c>
      <c r="F49" s="130">
        <v>4866</v>
      </c>
      <c r="G49" s="130">
        <v>4795</v>
      </c>
      <c r="H49" s="130">
        <v>798</v>
      </c>
      <c r="I49" s="130">
        <v>5593</v>
      </c>
      <c r="J49" s="130">
        <f t="shared" si="0"/>
        <v>727</v>
      </c>
      <c r="K49" s="131">
        <f t="shared" si="1"/>
        <v>0.14940402794903407</v>
      </c>
      <c r="L49" s="132"/>
      <c r="N49" s="96"/>
      <c r="O49" s="96"/>
      <c r="P49" s="96"/>
    </row>
    <row r="50" spans="2:16" s="80" customFormat="1" ht="15.75">
      <c r="B50" s="124">
        <v>6</v>
      </c>
      <c r="C50" s="124" t="s">
        <v>41</v>
      </c>
      <c r="D50" s="125">
        <v>300</v>
      </c>
      <c r="E50" s="125">
        <v>43</v>
      </c>
      <c r="F50" s="126">
        <v>343</v>
      </c>
      <c r="G50" s="125">
        <v>325</v>
      </c>
      <c r="H50" s="125">
        <v>53</v>
      </c>
      <c r="I50" s="126">
        <v>378</v>
      </c>
      <c r="J50" s="125">
        <f t="shared" si="0"/>
        <v>35</v>
      </c>
      <c r="K50" s="127">
        <f t="shared" si="1"/>
        <v>0.1020408163265305</v>
      </c>
      <c r="L50" s="128"/>
      <c r="N50" s="94"/>
      <c r="O50" s="94"/>
      <c r="P50" s="95"/>
    </row>
    <row r="51" spans="2:16" s="80" customFormat="1" ht="15.75">
      <c r="B51" s="124">
        <v>10</v>
      </c>
      <c r="C51" s="124" t="s">
        <v>42</v>
      </c>
      <c r="D51" s="125">
        <v>194</v>
      </c>
      <c r="E51" s="125">
        <v>33</v>
      </c>
      <c r="F51" s="126">
        <v>227</v>
      </c>
      <c r="G51" s="125">
        <v>185</v>
      </c>
      <c r="H51" s="125">
        <v>44</v>
      </c>
      <c r="I51" s="126">
        <v>229</v>
      </c>
      <c r="J51" s="125">
        <f t="shared" si="0"/>
        <v>2</v>
      </c>
      <c r="K51" s="127">
        <f t="shared" si="1"/>
        <v>8.8105726872247381E-3</v>
      </c>
      <c r="L51" s="128"/>
      <c r="N51" s="94"/>
      <c r="O51" s="94"/>
      <c r="P51" s="95"/>
    </row>
    <row r="52" spans="2:16" s="81" customFormat="1" ht="15.75">
      <c r="B52" s="129"/>
      <c r="C52" s="129" t="s">
        <v>56</v>
      </c>
      <c r="D52" s="130">
        <v>494</v>
      </c>
      <c r="E52" s="130">
        <v>76</v>
      </c>
      <c r="F52" s="130">
        <v>570</v>
      </c>
      <c r="G52" s="130">
        <v>510</v>
      </c>
      <c r="H52" s="130">
        <v>97</v>
      </c>
      <c r="I52" s="130">
        <v>607</v>
      </c>
      <c r="J52" s="130">
        <f t="shared" si="0"/>
        <v>37</v>
      </c>
      <c r="K52" s="131">
        <f t="shared" si="1"/>
        <v>6.4912280701754366E-2</v>
      </c>
      <c r="L52" s="132"/>
      <c r="N52" s="96"/>
      <c r="O52" s="96"/>
      <c r="P52" s="96"/>
    </row>
    <row r="53" spans="2:16" s="80" customFormat="1" ht="15.75">
      <c r="B53" s="124">
        <v>15</v>
      </c>
      <c r="C53" s="124" t="s">
        <v>94</v>
      </c>
      <c r="D53" s="125">
        <v>474</v>
      </c>
      <c r="E53" s="125">
        <v>102</v>
      </c>
      <c r="F53" s="126">
        <v>576</v>
      </c>
      <c r="G53" s="125">
        <v>631</v>
      </c>
      <c r="H53" s="125">
        <v>126</v>
      </c>
      <c r="I53" s="126">
        <v>757</v>
      </c>
      <c r="J53" s="125">
        <f t="shared" si="0"/>
        <v>181</v>
      </c>
      <c r="K53" s="127">
        <f t="shared" si="1"/>
        <v>0.31423611111111116</v>
      </c>
      <c r="L53" s="128"/>
      <c r="N53" s="94"/>
      <c r="O53" s="94"/>
      <c r="P53" s="95"/>
    </row>
    <row r="54" spans="2:16" s="80" customFormat="1" ht="15.75">
      <c r="B54" s="124">
        <v>27</v>
      </c>
      <c r="C54" s="124" t="s">
        <v>43</v>
      </c>
      <c r="D54" s="125">
        <v>107</v>
      </c>
      <c r="E54" s="125">
        <v>29</v>
      </c>
      <c r="F54" s="126">
        <v>136</v>
      </c>
      <c r="G54" s="125">
        <v>142</v>
      </c>
      <c r="H54" s="125">
        <v>76</v>
      </c>
      <c r="I54" s="126">
        <v>218</v>
      </c>
      <c r="J54" s="125">
        <f t="shared" si="0"/>
        <v>82</v>
      </c>
      <c r="K54" s="127">
        <f t="shared" si="1"/>
        <v>0.60294117647058831</v>
      </c>
      <c r="L54" s="128"/>
      <c r="N54" s="94"/>
      <c r="O54" s="94"/>
      <c r="P54" s="95"/>
    </row>
    <row r="55" spans="2:16" s="80" customFormat="1" ht="15.75">
      <c r="B55" s="124">
        <v>32</v>
      </c>
      <c r="C55" s="124" t="s">
        <v>95</v>
      </c>
      <c r="D55" s="125">
        <v>92</v>
      </c>
      <c r="E55" s="125">
        <v>14</v>
      </c>
      <c r="F55" s="126">
        <v>106</v>
      </c>
      <c r="G55" s="125">
        <v>127</v>
      </c>
      <c r="H55" s="125">
        <v>28</v>
      </c>
      <c r="I55" s="126">
        <v>155</v>
      </c>
      <c r="J55" s="125">
        <f t="shared" si="0"/>
        <v>49</v>
      </c>
      <c r="K55" s="127">
        <f t="shared" si="1"/>
        <v>0.46226415094339623</v>
      </c>
      <c r="L55" s="128"/>
      <c r="N55" s="94"/>
      <c r="O55" s="94"/>
      <c r="P55" s="95"/>
    </row>
    <row r="56" spans="2:16" s="80" customFormat="1" ht="15.75">
      <c r="B56" s="124">
        <v>36</v>
      </c>
      <c r="C56" s="124" t="s">
        <v>44</v>
      </c>
      <c r="D56" s="125">
        <v>336</v>
      </c>
      <c r="E56" s="125">
        <v>58</v>
      </c>
      <c r="F56" s="126">
        <v>394</v>
      </c>
      <c r="G56" s="125">
        <v>399</v>
      </c>
      <c r="H56" s="125">
        <v>78</v>
      </c>
      <c r="I56" s="126">
        <v>477</v>
      </c>
      <c r="J56" s="125">
        <f t="shared" si="0"/>
        <v>83</v>
      </c>
      <c r="K56" s="127">
        <f t="shared" si="1"/>
        <v>0.21065989847715727</v>
      </c>
      <c r="L56" s="128"/>
      <c r="N56" s="94"/>
      <c r="O56" s="94"/>
      <c r="P56" s="95"/>
    </row>
    <row r="57" spans="2:16" s="81" customFormat="1" ht="15.75">
      <c r="B57" s="129"/>
      <c r="C57" s="129" t="s">
        <v>57</v>
      </c>
      <c r="D57" s="130">
        <v>1009</v>
      </c>
      <c r="E57" s="130">
        <v>203</v>
      </c>
      <c r="F57" s="130">
        <v>1212</v>
      </c>
      <c r="G57" s="130">
        <v>1299</v>
      </c>
      <c r="H57" s="130">
        <v>308</v>
      </c>
      <c r="I57" s="130">
        <v>1607</v>
      </c>
      <c r="J57" s="130">
        <f t="shared" si="0"/>
        <v>395</v>
      </c>
      <c r="K57" s="131">
        <f t="shared" si="1"/>
        <v>0.32590759075907583</v>
      </c>
      <c r="L57" s="132"/>
      <c r="N57" s="96"/>
      <c r="O57" s="96"/>
      <c r="P57" s="96"/>
    </row>
    <row r="58" spans="2:16" s="81" customFormat="1" ht="15.75">
      <c r="B58" s="129">
        <v>28</v>
      </c>
      <c r="C58" s="129" t="s">
        <v>58</v>
      </c>
      <c r="D58" s="130">
        <v>8354</v>
      </c>
      <c r="E58" s="130">
        <v>1468</v>
      </c>
      <c r="F58" s="130">
        <v>9822</v>
      </c>
      <c r="G58" s="130">
        <v>9419</v>
      </c>
      <c r="H58" s="130">
        <v>1994</v>
      </c>
      <c r="I58" s="130">
        <v>11413</v>
      </c>
      <c r="J58" s="130">
        <f t="shared" si="0"/>
        <v>1591</v>
      </c>
      <c r="K58" s="131">
        <f t="shared" si="1"/>
        <v>0.16198330278965578</v>
      </c>
      <c r="L58" s="132"/>
      <c r="N58" s="96"/>
      <c r="O58" s="96"/>
      <c r="P58" s="96"/>
    </row>
    <row r="59" spans="2:16" s="81" customFormat="1" ht="15.75">
      <c r="B59" s="129">
        <v>30</v>
      </c>
      <c r="C59" s="129" t="s">
        <v>59</v>
      </c>
      <c r="D59" s="130">
        <v>1699</v>
      </c>
      <c r="E59" s="130">
        <v>207</v>
      </c>
      <c r="F59" s="130">
        <v>1906</v>
      </c>
      <c r="G59" s="130">
        <v>1981</v>
      </c>
      <c r="H59" s="130">
        <v>250</v>
      </c>
      <c r="I59" s="130">
        <v>2231</v>
      </c>
      <c r="J59" s="130">
        <f t="shared" si="0"/>
        <v>325</v>
      </c>
      <c r="K59" s="131">
        <f t="shared" si="1"/>
        <v>0.17051416579223511</v>
      </c>
      <c r="L59" s="132"/>
      <c r="N59" s="96"/>
      <c r="O59" s="96"/>
      <c r="P59" s="96"/>
    </row>
    <row r="60" spans="2:16" s="81" customFormat="1" ht="15.75">
      <c r="B60" s="129">
        <v>31</v>
      </c>
      <c r="C60" s="129" t="s">
        <v>60</v>
      </c>
      <c r="D60" s="130">
        <v>1612</v>
      </c>
      <c r="E60" s="130">
        <v>246</v>
      </c>
      <c r="F60" s="130">
        <v>1858</v>
      </c>
      <c r="G60" s="130">
        <v>1778</v>
      </c>
      <c r="H60" s="130">
        <v>336</v>
      </c>
      <c r="I60" s="130">
        <v>2114</v>
      </c>
      <c r="J60" s="130">
        <f t="shared" si="0"/>
        <v>256</v>
      </c>
      <c r="K60" s="131">
        <f t="shared" si="1"/>
        <v>0.13778256189451032</v>
      </c>
      <c r="L60" s="132"/>
      <c r="N60" s="96"/>
      <c r="O60" s="96"/>
      <c r="P60" s="96"/>
    </row>
    <row r="61" spans="2:16" s="80" customFormat="1" ht="15.75">
      <c r="B61" s="124">
        <v>1</v>
      </c>
      <c r="C61" s="124" t="s">
        <v>101</v>
      </c>
      <c r="D61" s="125">
        <v>696</v>
      </c>
      <c r="E61" s="125">
        <v>130</v>
      </c>
      <c r="F61" s="126">
        <v>826</v>
      </c>
      <c r="G61" s="125">
        <v>764</v>
      </c>
      <c r="H61" s="125">
        <v>211</v>
      </c>
      <c r="I61" s="126">
        <v>975</v>
      </c>
      <c r="J61" s="125">
        <f t="shared" si="0"/>
        <v>149</v>
      </c>
      <c r="K61" s="127">
        <f t="shared" si="1"/>
        <v>0.18038740920096852</v>
      </c>
      <c r="L61" s="128"/>
      <c r="N61" s="94"/>
      <c r="O61" s="94"/>
      <c r="P61" s="95"/>
    </row>
    <row r="62" spans="2:16" s="80" customFormat="1" ht="15.75">
      <c r="B62" s="124">
        <v>20</v>
      </c>
      <c r="C62" s="124" t="s">
        <v>102</v>
      </c>
      <c r="D62" s="125">
        <v>1236</v>
      </c>
      <c r="E62" s="125">
        <v>215</v>
      </c>
      <c r="F62" s="126">
        <v>1451</v>
      </c>
      <c r="G62" s="125">
        <v>1329</v>
      </c>
      <c r="H62" s="125">
        <v>240</v>
      </c>
      <c r="I62" s="126">
        <v>1569</v>
      </c>
      <c r="J62" s="125">
        <f t="shared" si="0"/>
        <v>118</v>
      </c>
      <c r="K62" s="127">
        <f t="shared" si="1"/>
        <v>8.1323225361819462E-2</v>
      </c>
      <c r="L62" s="128"/>
      <c r="N62" s="94"/>
      <c r="O62" s="94"/>
      <c r="P62" s="95"/>
    </row>
    <row r="63" spans="2:16" s="80" customFormat="1" ht="15.75">
      <c r="B63" s="124">
        <v>48</v>
      </c>
      <c r="C63" s="124" t="s">
        <v>103</v>
      </c>
      <c r="D63" s="125">
        <v>2108</v>
      </c>
      <c r="E63" s="125">
        <v>367</v>
      </c>
      <c r="F63" s="126">
        <v>2475</v>
      </c>
      <c r="G63" s="125">
        <v>2300</v>
      </c>
      <c r="H63" s="125">
        <v>493</v>
      </c>
      <c r="I63" s="126">
        <v>2793</v>
      </c>
      <c r="J63" s="125">
        <f t="shared" si="0"/>
        <v>318</v>
      </c>
      <c r="K63" s="127">
        <f t="shared" si="1"/>
        <v>0.12848484848484842</v>
      </c>
      <c r="L63" s="128"/>
      <c r="N63" s="94"/>
      <c r="O63" s="94"/>
      <c r="P63" s="95"/>
    </row>
    <row r="64" spans="2:16" s="81" customFormat="1" ht="15.75">
      <c r="B64" s="129"/>
      <c r="C64" s="129" t="s">
        <v>61</v>
      </c>
      <c r="D64" s="130">
        <v>4040</v>
      </c>
      <c r="E64" s="130">
        <v>712</v>
      </c>
      <c r="F64" s="130">
        <v>4752</v>
      </c>
      <c r="G64" s="130">
        <v>4393</v>
      </c>
      <c r="H64" s="130">
        <v>944</v>
      </c>
      <c r="I64" s="130">
        <v>5337</v>
      </c>
      <c r="J64" s="130">
        <f t="shared" si="0"/>
        <v>585</v>
      </c>
      <c r="K64" s="131">
        <f t="shared" si="1"/>
        <v>0.12310606060606055</v>
      </c>
      <c r="L64" s="132"/>
      <c r="N64" s="96"/>
      <c r="O64" s="96"/>
      <c r="P64" s="96"/>
    </row>
    <row r="65" spans="2:16" s="81" customFormat="1" ht="15.75">
      <c r="B65" s="129">
        <v>26</v>
      </c>
      <c r="C65" s="129" t="s">
        <v>62</v>
      </c>
      <c r="D65" s="130">
        <v>410</v>
      </c>
      <c r="E65" s="130">
        <v>51</v>
      </c>
      <c r="F65" s="130">
        <v>461</v>
      </c>
      <c r="G65" s="130">
        <v>447</v>
      </c>
      <c r="H65" s="130">
        <v>76</v>
      </c>
      <c r="I65" s="130">
        <v>523</v>
      </c>
      <c r="J65" s="130">
        <f t="shared" si="0"/>
        <v>62</v>
      </c>
      <c r="K65" s="131">
        <f t="shared" si="1"/>
        <v>0.13449023861171372</v>
      </c>
      <c r="L65" s="132"/>
      <c r="N65" s="96"/>
      <c r="O65" s="96"/>
      <c r="P65" s="96"/>
    </row>
    <row r="66" spans="2:16" s="80" customFormat="1" ht="15.75">
      <c r="B66" s="124">
        <v>51</v>
      </c>
      <c r="C66" s="124" t="s">
        <v>63</v>
      </c>
      <c r="D66" s="125">
        <v>26</v>
      </c>
      <c r="E66" s="125">
        <v>3</v>
      </c>
      <c r="F66" s="125">
        <v>29</v>
      </c>
      <c r="G66" s="125">
        <v>33</v>
      </c>
      <c r="H66" s="125">
        <v>3</v>
      </c>
      <c r="I66" s="125">
        <v>36</v>
      </c>
      <c r="J66" s="125">
        <f t="shared" si="0"/>
        <v>7</v>
      </c>
      <c r="K66" s="127">
        <f t="shared" si="1"/>
        <v>0.24137931034482762</v>
      </c>
      <c r="L66" s="128"/>
      <c r="N66" s="94"/>
      <c r="O66" s="94"/>
      <c r="P66" s="95"/>
    </row>
    <row r="67" spans="2:16" s="80" customFormat="1" ht="15.75">
      <c r="B67" s="124">
        <v>52</v>
      </c>
      <c r="C67" s="124" t="s">
        <v>64</v>
      </c>
      <c r="D67" s="125">
        <v>28</v>
      </c>
      <c r="E67" s="125">
        <v>6</v>
      </c>
      <c r="F67" s="125">
        <v>34</v>
      </c>
      <c r="G67" s="125">
        <v>35</v>
      </c>
      <c r="H67" s="125">
        <v>6</v>
      </c>
      <c r="I67" s="125">
        <v>41</v>
      </c>
      <c r="J67" s="125">
        <f t="shared" si="0"/>
        <v>7</v>
      </c>
      <c r="K67" s="127">
        <f t="shared" si="1"/>
        <v>0.20588235294117641</v>
      </c>
      <c r="L67" s="128"/>
      <c r="N67" s="94"/>
      <c r="O67" s="94"/>
      <c r="P67" s="95"/>
    </row>
    <row r="68" spans="2:16" s="80" customFormat="1" ht="15" customHeight="1">
      <c r="B68" s="133"/>
      <c r="C68" s="133" t="s">
        <v>7</v>
      </c>
      <c r="D68" s="134">
        <v>40788</v>
      </c>
      <c r="E68" s="134">
        <v>6667</v>
      </c>
      <c r="F68" s="134">
        <v>47455</v>
      </c>
      <c r="G68" s="134">
        <v>46052</v>
      </c>
      <c r="H68" s="134">
        <v>8744</v>
      </c>
      <c r="I68" s="134">
        <v>54796</v>
      </c>
      <c r="J68" s="134">
        <f t="shared" si="0"/>
        <v>7341</v>
      </c>
      <c r="K68" s="135">
        <f t="shared" si="1"/>
        <v>0.15469392055631648</v>
      </c>
      <c r="L68" s="128"/>
      <c r="N68" s="96"/>
      <c r="O68" s="96"/>
      <c r="P68" s="96"/>
    </row>
    <row r="69" spans="2:16">
      <c r="B69" s="121"/>
      <c r="C69" s="121"/>
      <c r="D69" s="136"/>
      <c r="E69" s="136"/>
      <c r="F69" s="137"/>
      <c r="G69" s="136"/>
      <c r="H69" s="136"/>
      <c r="I69" s="137"/>
      <c r="J69" s="137"/>
      <c r="K69" s="137"/>
      <c r="L69" s="121"/>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7"/>
  <sheetViews>
    <sheetView showGridLines="0" showRowColHeaders="0" zoomScaleNormal="100" workbookViewId="0">
      <pane ySplit="2" topLeftCell="A3" activePane="bottomLeft" state="frozen"/>
      <selection activeCell="C25" sqref="C25"/>
      <selection pane="bottomLeft" activeCell="U31" sqref="U31"/>
    </sheetView>
  </sheetViews>
  <sheetFormatPr baseColWidth="10" defaultColWidth="11.42578125"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4" t="s">
        <v>65</v>
      </c>
      <c r="J1" s="174"/>
      <c r="K1" s="174"/>
      <c r="L1" s="174"/>
      <c r="M1" s="174"/>
      <c r="N1" s="174"/>
      <c r="O1" s="174"/>
      <c r="P1" s="174"/>
      <c r="Q1" s="174"/>
      <c r="R1" s="174"/>
      <c r="S1" s="15"/>
    </row>
    <row r="2" spans="1:24" ht="20.100000000000001" customHeight="1">
      <c r="A2" s="147" t="s">
        <v>77</v>
      </c>
      <c r="B2" s="147"/>
      <c r="C2" s="147"/>
      <c r="D2" s="147"/>
      <c r="E2" s="147"/>
      <c r="F2" s="147"/>
      <c r="G2" s="147"/>
      <c r="H2" s="147"/>
      <c r="I2" s="147"/>
      <c r="J2" s="147"/>
      <c r="K2" s="147"/>
      <c r="L2" s="147"/>
      <c r="M2" s="147"/>
      <c r="N2" s="147"/>
      <c r="O2" s="147"/>
      <c r="P2" s="147"/>
      <c r="Q2" s="147"/>
      <c r="R2" s="147"/>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75" t="s">
        <v>69</v>
      </c>
      <c r="J4" s="175"/>
      <c r="K4" s="175"/>
      <c r="L4" s="175"/>
      <c r="M4" s="175"/>
      <c r="N4" s="175"/>
      <c r="O4" s="175"/>
      <c r="P4" s="175"/>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54796</v>
      </c>
      <c r="C6" s="10">
        <v>1587</v>
      </c>
      <c r="D6" s="10">
        <v>22097</v>
      </c>
      <c r="E6" s="10">
        <v>28829</v>
      </c>
      <c r="F6" s="10">
        <v>2427</v>
      </c>
      <c r="G6" s="10">
        <v>31256</v>
      </c>
    </row>
    <row r="7" spans="1:24">
      <c r="J7" s="10" t="str">
        <f>'Total y Variación interanual'!C58</f>
        <v>C. DE MADRID</v>
      </c>
      <c r="K7" s="13">
        <f>'Total y Variación interanual'!I58</f>
        <v>11413</v>
      </c>
    </row>
    <row r="8" spans="1:24">
      <c r="J8" s="10" t="str">
        <f>'Total y Variación interanual'!$C$45</f>
        <v>CATALUÑA</v>
      </c>
      <c r="K8" s="13">
        <f>'Total y Variación interanual'!$I$45</f>
        <v>8143</v>
      </c>
    </row>
    <row r="9" spans="1:24">
      <c r="B9" s="10" t="s">
        <v>2</v>
      </c>
      <c r="C9" s="10" t="s">
        <v>3</v>
      </c>
      <c r="D9" s="10" t="s">
        <v>48</v>
      </c>
      <c r="J9" s="10" t="str">
        <f>'Total y Variación interanual'!$C$14</f>
        <v>ANDALUCIA</v>
      </c>
      <c r="K9" s="13">
        <f>'Total y Variación interanual'!$I$14</f>
        <v>6281</v>
      </c>
    </row>
    <row r="10" spans="1:24">
      <c r="A10" s="13" t="s">
        <v>67</v>
      </c>
      <c r="B10" s="13">
        <f>'Total y Variación interanual'!D68</f>
        <v>40788</v>
      </c>
      <c r="C10" s="13">
        <f>'Total y Variación interanual'!E68</f>
        <v>6667</v>
      </c>
      <c r="D10" s="13">
        <f>'Total y Variación interanual'!F68</f>
        <v>47455</v>
      </c>
      <c r="J10" s="10" t="str">
        <f>'Total y Variación interanual'!$C$49</f>
        <v>C. VALENCIANA</v>
      </c>
      <c r="K10" s="13">
        <f>'Total y Variación interanual'!$I$49</f>
        <v>5593</v>
      </c>
    </row>
    <row r="11" spans="1:24">
      <c r="A11" s="13" t="s">
        <v>68</v>
      </c>
      <c r="B11" s="13">
        <f>'Total y Variación interanual'!G68</f>
        <v>46052</v>
      </c>
      <c r="C11" s="13">
        <f>'Total y Variación interanual'!H68</f>
        <v>8744</v>
      </c>
      <c r="D11" s="13">
        <f>'Total y Variación interanual'!I68</f>
        <v>54796</v>
      </c>
      <c r="J11" s="10" t="str">
        <f>'Total y Variación interanual'!C64</f>
        <v>PAÍS VASCO</v>
      </c>
      <c r="K11" s="13">
        <f>'Total y Variación interanual'!I64</f>
        <v>5337</v>
      </c>
    </row>
    <row r="12" spans="1:24">
      <c r="J12" s="10" t="str">
        <f>'Total y Variación interanual'!$C$34</f>
        <v>CASTILLA-LEÓN</v>
      </c>
      <c r="K12" s="13">
        <f>'Total y Variación interanual'!$I$34</f>
        <v>2897</v>
      </c>
    </row>
    <row r="13" spans="1:24">
      <c r="J13" s="10" t="str">
        <f>'Total y Variación interanual'!C59</f>
        <v>R. DE MURCIA</v>
      </c>
      <c r="K13" s="13">
        <f>'Total y Variación interanual'!I59</f>
        <v>2231</v>
      </c>
    </row>
    <row r="14" spans="1:24">
      <c r="J14" s="10" t="str">
        <f>'Total y Variación interanual'!$C$40</f>
        <v>CAST.-LA MANCHA</v>
      </c>
      <c r="K14" s="13">
        <f>'Total y Variación interanual'!$I$40</f>
        <v>2156</v>
      </c>
    </row>
    <row r="15" spans="1:24" ht="12.75" customHeight="1">
      <c r="J15" s="10" t="str">
        <f>'Total y Variación interanual'!C60</f>
        <v>NAVARRA</v>
      </c>
      <c r="K15" s="13">
        <f>'Total y Variación interanual'!I60</f>
        <v>2114</v>
      </c>
    </row>
    <row r="16" spans="1:24">
      <c r="J16" s="10" t="str">
        <f>'Total y Variación interanual'!C18</f>
        <v>ARAGÓN</v>
      </c>
      <c r="K16" s="13">
        <f>'Total y Variación interanual'!I18</f>
        <v>2084</v>
      </c>
    </row>
    <row r="17" spans="10:11">
      <c r="J17" s="10" t="str">
        <f>'Total y Variación interanual'!C57</f>
        <v>GALICIA</v>
      </c>
      <c r="K17" s="13">
        <f>'Total y Variación interanual'!I57</f>
        <v>1607</v>
      </c>
    </row>
    <row r="18" spans="10:11">
      <c r="J18" s="10" t="str">
        <f>'Total y Variación interanual'!C20</f>
        <v>ILLES BALEARS</v>
      </c>
      <c r="K18" s="13">
        <f>'Total y Variación interanual'!I20</f>
        <v>1558</v>
      </c>
    </row>
    <row r="19" spans="10:11">
      <c r="J19" s="10" t="str">
        <f>'Total y Variación interanual'!C23</f>
        <v>CANARIAS</v>
      </c>
      <c r="K19" s="13">
        <f>'Total y Variación interanual'!I23</f>
        <v>1002</v>
      </c>
    </row>
    <row r="20" spans="10:11">
      <c r="J20" s="10" t="str">
        <f>'Total y Variación interanual'!C19</f>
        <v>ASTURIAS</v>
      </c>
      <c r="K20" s="13">
        <f>'Total y Variación interanual'!I19</f>
        <v>727</v>
      </c>
    </row>
    <row r="21" spans="10:11">
      <c r="J21" s="10" t="str">
        <f>'Total y Variación interanual'!$C$52</f>
        <v>EXTREMADURA</v>
      </c>
      <c r="K21" s="13">
        <f>'Total y Variación interanual'!$I$52</f>
        <v>607</v>
      </c>
    </row>
    <row r="22" spans="10:11">
      <c r="J22" s="10" t="str">
        <f>'Total y Variación interanual'!C65</f>
        <v>LA RIOJA</v>
      </c>
      <c r="K22" s="13">
        <f>'Total y Variación interanual'!I65</f>
        <v>523</v>
      </c>
    </row>
    <row r="23" spans="10:11">
      <c r="J23" s="10" t="str">
        <f>'Total y Variación interanual'!C24</f>
        <v>CANTABRIA</v>
      </c>
      <c r="K23" s="13">
        <f>'Total y Variación interanual'!I24</f>
        <v>446</v>
      </c>
    </row>
    <row r="24" spans="10:11">
      <c r="J24" s="13" t="str">
        <f>'Total y Variación interanual'!C67</f>
        <v>MELILLA</v>
      </c>
      <c r="K24" s="13">
        <f>'Total y Variación interanual'!I67</f>
        <v>41</v>
      </c>
    </row>
    <row r="25" spans="10:11">
      <c r="J25" s="13" t="str">
        <f>'Total y Variación interanual'!C66</f>
        <v>CEUTA</v>
      </c>
      <c r="K25" s="13">
        <f>'Total y Variación interanual'!I66</f>
        <v>36</v>
      </c>
    </row>
    <row r="53" spans="9:24" ht="15" customHeight="1">
      <c r="I53" s="175" t="s">
        <v>78</v>
      </c>
      <c r="J53" s="175"/>
      <c r="K53" s="175"/>
      <c r="L53" s="175"/>
      <c r="M53" s="175"/>
      <c r="N53" s="175"/>
      <c r="O53" s="175"/>
    </row>
    <row r="58" spans="9:24">
      <c r="R58" s="140"/>
      <c r="S58" s="140"/>
      <c r="T58" s="140"/>
      <c r="U58" s="140"/>
      <c r="V58" s="140"/>
      <c r="W58" s="140"/>
      <c r="X58" s="140"/>
    </row>
    <row r="59" spans="9:24">
      <c r="R59" s="140"/>
      <c r="S59" s="140"/>
      <c r="T59" s="140"/>
      <c r="U59" s="140"/>
      <c r="V59" s="140"/>
      <c r="W59" s="140"/>
      <c r="X59" s="140"/>
    </row>
    <row r="60" spans="9:24">
      <c r="R60" s="140"/>
      <c r="S60" s="140"/>
      <c r="T60" s="140"/>
      <c r="U60" s="140"/>
      <c r="V60" s="140"/>
      <c r="W60" s="140"/>
      <c r="X60" s="140"/>
    </row>
    <row r="61" spans="9:24">
      <c r="R61" s="140"/>
      <c r="S61" s="140"/>
      <c r="T61" s="140"/>
      <c r="U61" s="140"/>
      <c r="V61" s="140"/>
      <c r="W61" s="140"/>
      <c r="X61" s="140"/>
    </row>
    <row r="62" spans="9:24">
      <c r="R62" s="140"/>
      <c r="S62" s="140"/>
      <c r="T62" s="140"/>
      <c r="U62" s="140"/>
      <c r="V62" s="140"/>
      <c r="W62" s="140"/>
      <c r="X62" s="140"/>
    </row>
    <row r="63" spans="9:24">
      <c r="K63" s="13">
        <f>'Total y Variación interanual'!$D$68</f>
        <v>40788</v>
      </c>
      <c r="R63" s="140"/>
      <c r="S63" s="140"/>
      <c r="T63" s="140"/>
      <c r="U63" s="140"/>
      <c r="V63" s="140"/>
      <c r="W63" s="140"/>
      <c r="X63" s="140"/>
    </row>
    <row r="64" spans="9:24">
      <c r="K64" s="13">
        <f>'Total y Variación interanual'!$G$68</f>
        <v>46052</v>
      </c>
      <c r="R64" s="140"/>
      <c r="S64" s="140"/>
      <c r="T64" s="140"/>
      <c r="U64" s="140"/>
      <c r="V64" s="140"/>
      <c r="W64" s="140"/>
      <c r="X64" s="140"/>
    </row>
    <row r="65" spans="11:24">
      <c r="K65" s="13"/>
      <c r="L65" s="138"/>
      <c r="R65" s="140"/>
      <c r="S65" s="140"/>
      <c r="T65" s="140"/>
      <c r="U65" s="140"/>
      <c r="V65" s="140"/>
      <c r="W65" s="140"/>
      <c r="X65" s="140"/>
    </row>
    <row r="66" spans="11:24">
      <c r="K66" s="13">
        <f>'Total y Variación interanual'!$E$68</f>
        <v>6667</v>
      </c>
      <c r="L66" s="138"/>
      <c r="R66" s="140"/>
      <c r="S66" s="140"/>
      <c r="T66" s="140"/>
      <c r="U66" s="140"/>
      <c r="V66" s="140"/>
      <c r="W66" s="140"/>
      <c r="X66" s="140"/>
    </row>
    <row r="67" spans="11:24">
      <c r="K67" s="13">
        <f>'Total y Variación interanual'!$H$68</f>
        <v>8744</v>
      </c>
      <c r="L67" s="138"/>
      <c r="R67" s="140"/>
      <c r="S67" s="140"/>
      <c r="T67" s="140"/>
      <c r="U67" s="140"/>
      <c r="V67" s="140"/>
      <c r="W67" s="140"/>
      <c r="X67" s="140"/>
    </row>
    <row r="68" spans="11:24">
      <c r="K68" s="13"/>
      <c r="L68" s="138"/>
      <c r="R68" s="140"/>
      <c r="S68" s="140"/>
      <c r="T68" s="140"/>
      <c r="U68" s="140"/>
      <c r="V68" s="140"/>
      <c r="W68" s="140"/>
      <c r="X68" s="140"/>
    </row>
    <row r="69" spans="11:24">
      <c r="K69" s="13">
        <f>'Total y Variación interanual'!$F$68</f>
        <v>47455</v>
      </c>
      <c r="L69" s="138"/>
      <c r="R69" s="140"/>
      <c r="S69" s="140"/>
      <c r="T69" s="140"/>
      <c r="U69" s="140"/>
      <c r="V69" s="140"/>
      <c r="W69" s="140"/>
      <c r="X69" s="140"/>
    </row>
    <row r="70" spans="11:24">
      <c r="K70" s="13">
        <f>'Total y Variación interanual'!$I$68</f>
        <v>54796</v>
      </c>
      <c r="L70" s="138"/>
      <c r="R70" s="140"/>
      <c r="S70" s="140"/>
      <c r="T70" s="140"/>
      <c r="U70" s="140"/>
      <c r="V70" s="140"/>
      <c r="W70" s="140"/>
      <c r="X70" s="140"/>
    </row>
    <row r="71" spans="11:24">
      <c r="L71" s="138"/>
      <c r="R71" s="140"/>
      <c r="S71" s="140"/>
      <c r="T71" s="140"/>
      <c r="U71" s="140"/>
      <c r="V71" s="140"/>
      <c r="W71" s="140"/>
      <c r="X71" s="140"/>
    </row>
    <row r="72" spans="11:24">
      <c r="R72" s="140"/>
      <c r="S72" s="140"/>
      <c r="T72" s="140"/>
      <c r="U72" s="140"/>
      <c r="V72" s="140"/>
      <c r="W72" s="140"/>
      <c r="X72" s="140"/>
    </row>
    <row r="73" spans="11:24">
      <c r="R73" s="140"/>
      <c r="S73" s="140"/>
      <c r="T73" s="140"/>
      <c r="U73" s="140"/>
      <c r="V73" s="140"/>
      <c r="W73" s="140"/>
      <c r="X73" s="140"/>
    </row>
    <row r="74" spans="11:24">
      <c r="R74" s="140"/>
      <c r="S74" s="140"/>
      <c r="T74" s="140"/>
      <c r="U74" s="140"/>
      <c r="V74" s="140"/>
      <c r="W74" s="140"/>
      <c r="X74" s="140"/>
    </row>
    <row r="75" spans="11:24">
      <c r="R75" s="140"/>
      <c r="S75" s="140"/>
      <c r="T75" s="140"/>
      <c r="U75" s="140"/>
      <c r="V75" s="140"/>
      <c r="W75" s="140"/>
      <c r="X75" s="140"/>
    </row>
    <row r="76" spans="11:24">
      <c r="R76" s="140"/>
      <c r="S76" s="140"/>
      <c r="T76" s="140"/>
      <c r="U76" s="140"/>
      <c r="V76" s="140"/>
      <c r="W76" s="140"/>
      <c r="X76" s="140"/>
    </row>
    <row r="77" spans="11:24">
      <c r="R77" s="140"/>
      <c r="S77" s="140"/>
      <c r="T77" s="140"/>
      <c r="U77" s="140"/>
      <c r="V77" s="140"/>
      <c r="W77" s="140"/>
      <c r="X77" s="140"/>
    </row>
  </sheetData>
  <autoFilter ref="J6:K6" xr:uid="{00000000-0001-0000-0800-000000000000}">
    <sortState xmlns:xlrd2="http://schemas.microsoft.com/office/spreadsheetml/2017/richdata2" ref="J7:K25">
      <sortCondition descending="1" ref="K6"/>
    </sortState>
  </autoFilter>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2B84B88-8D8E-46FC-8A96-F7DA9F82DDB7}"/>
</file>

<file path=customXml/itemProps2.xml><?xml version="1.0" encoding="utf-8"?>
<ds:datastoreItem xmlns:ds="http://schemas.openxmlformats.org/officeDocument/2006/customXml" ds:itemID="{F0E8E14F-B318-487E-8768-F4DC491A94A1}"/>
</file>

<file path=customXml/itemProps3.xml><?xml version="1.0" encoding="utf-8"?>
<ds:datastoreItem xmlns:ds="http://schemas.openxmlformats.org/officeDocument/2006/customXml" ds:itemID="{105000AF-66DB-4F2C-8ADC-7868B8E40CB9}"/>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2024-01-26T11:36:02Z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