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book.xml" ContentType="application/vnd.openxmlformats-officedocument.spreadsheetml.sheet.main+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diagrams/drawing3.xml" ContentType="application/vnd.ms-office.drawingml.diagramDrawing+xml"/>
  <Override PartName="/xl/charts/chart4.xml" ContentType="application/vnd.openxmlformats-officedocument.drawingml.chart+xml"/>
  <Override PartName="/xl/drawings/drawing5.xml" ContentType="application/vnd.openxmlformats-officedocument.drawing+xml"/>
  <Override PartName="/xl/worksheets/sheet6.xml" ContentType="application/vnd.openxmlformats-officedocument.spreadsheetml.worksheet+xml"/>
  <Override PartName="/xl/worksheets/sheet1.xml" ContentType="application/vnd.openxmlformats-officedocument.spreadsheetml.worksheet+xml"/>
  <Override PartName="/xl/diagrams/quickStyle3.xml" ContentType="application/vnd.openxmlformats-officedocument.drawingml.diagramStyle+xml"/>
  <Override PartName="/xl/diagrams/colors3.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diagrams/layout3.xml" ContentType="application/vnd.openxmlformats-officedocument.drawingml.diagramLayout+xml"/>
  <Override PartName="/xl/charts/chart1.xml" ContentType="application/vnd.openxmlformats-officedocument.drawingml.chart+xml"/>
  <Override PartName="/xl/drawings/drawing2.xml" ContentType="application/vnd.openxmlformats-officedocument.drawing+xml"/>
  <Override PartName="/xl/worksheets/sheet8.xml" ContentType="application/vnd.openxmlformats-officedocument.spreadsheetml.worksheet+xml"/>
  <Override PartName="/xl/charts/chart2.xml" ContentType="application/vnd.openxmlformats-officedocument.drawingml.chart+xml"/>
  <Override PartName="/xl/diagrams/quickStyle1.xml" ContentType="application/vnd.openxmlformats-officedocument.drawingml.diagramStyle+xml"/>
  <Override PartName="/xl/diagrams/colors1.xml" ContentType="application/vnd.openxmlformats-officedocument.drawingml.diagramColor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rawing1.xml" ContentType="application/vnd.ms-office.drawingml.diagramDrawing+xml"/>
  <Override PartName="/xl/diagrams/layout1.xml" ContentType="application/vnd.openxmlformats-officedocument.drawingml.diagramLayout+xml"/>
  <Override PartName="/xl/diagrams/quickStyle2.xml" ContentType="application/vnd.openxmlformats-officedocument.drawingml.diagramStyle+xml"/>
  <Override PartName="/xl/diagrams/drawing2.xml" ContentType="application/vnd.ms-office.drawingml.diagramDrawing+xml"/>
  <Override PartName="/xl/diagrams/layout2.xml" ContentType="application/vnd.openxmlformats-officedocument.drawingml.diagramLayout+xml"/>
  <Override PartName="/xl/drawings/drawing3.xml" ContentType="application/vnd.openxmlformats-officedocument.drawing+xml"/>
  <Override PartName="/xl/worksheets/sheet7.xml" ContentType="application/vnd.openxmlformats-officedocument.spreadsheetml.worksheet+xml"/>
  <Override PartName="/xl/diagrams/colors2.xml" ContentType="application/vnd.openxmlformats-officedocument.drawingml.diagramColors+xml"/>
  <Override PartName="/xl/drawings/drawing4.xml" ContentType="application/vnd.openxmlformats-officedocument.drawing+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codeName="ThisWorkbook"/>
  <mc:AlternateContent xmlns:mc="http://schemas.openxmlformats.org/markup-compatibility/2006">
    <mc:Choice Requires="x15">
      <x15ac:absPath xmlns:x15ac="http://schemas.microsoft.com/office/spreadsheetml/2010/11/ac" url="C:\Users\RecamanVieitezE\Desktop\INICIO\"/>
    </mc:Choice>
  </mc:AlternateContent>
  <xr:revisionPtr revIDLastSave="0" documentId="8_{63E6B5D0-417E-4D14-996A-9A111F76DF1B}" xr6:coauthVersionLast="36" xr6:coauthVersionMax="36" xr10:uidLastSave="{00000000-0000-0000-0000-000000000000}"/>
  <bookViews>
    <workbookView xWindow="0" yWindow="0" windowWidth="28800" windowHeight="12225"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10"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0" i="10" l="1"/>
  <c r="E80" i="10"/>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<sst xmlns="http://schemas.openxmlformats.org/spreadsheetml/2006/main" count="250" uniqueCount="110">
  <si>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</si>
  <si>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</si>
  <si>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</si>
  <si>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</si>
  <si>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</si>
  <si>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</si>
  <si>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</si>
  <si>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</si>
  <si>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</si>
  <si>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</si>
  <si>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</si>
  <si>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</si>
  <si>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DURACIÓN MEDIA DE LOS PROCESOS PARA EL PRIMER PROGENITOR EN LOS SUPUESTOS DE MATERNIDAD BIOLÓGICA (2)</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</si>
  <si>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</si>
  <si>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</si>
  <si>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</si>
  <si>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</si>
  <si>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</si>
  <si>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</si>
  <si>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</si>
  <si>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</si>
  <si>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</si>
  <si>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</si>
  <si>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</si>
  <si>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</si>
  <si>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</si>
  <si>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</si>
  <si>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</si>
  <si>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</si>
  <si>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</si>
  <si>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</si>
  <si>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</si>
  <si>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</si>
  <si>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</si>
  <si>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</si>
  <si>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</si>
  <si>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</si>
  <si>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</si>
  <si>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</si>
  <si>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</si>
  <si>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</si>
  <si>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</si>
  <si>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</si>
  <si>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</si>
  <si>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</si>
  <si>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</si>
  <si>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</si>
  <si>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</si>
  <si>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</si>
  <si>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</si>
  <si>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</si>
  <si>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</si>
  <si>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</si>
  <si>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</si>
  <si>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</si>
  <si>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</si>
  <si>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</si>
  <si>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</si>
  <si>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</si>
  <si>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</si>
  <si>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</si>
  <si>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</si>
  <si>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</si>
  <si>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</si>
  <si>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</si>
  <si>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</si>
  <si>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</si>
  <si>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</si>
  <si>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</si>
  <si>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</si>
  <si>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</si>
  <si>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</si>
  <si>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</si>
  <si>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</si>
  <si>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</si>
  <si>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</si>
  <si>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</si>
  <si>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TOTAL PRESTACIONES</t>
  </si>
  <si>
    <t>Número total de Excedencias</t>
  </si>
  <si>
    <t>Número total de Prestaciones</t>
  </si>
  <si>
    <t>PROV / CC.AA</t>
  </si>
  <si>
    <t>ENERO - JUNIO 2022</t>
  </si>
  <si>
    <t>ENERO-JUNIO 2023 (2)</t>
  </si>
  <si>
    <t>GASTO ENERO/JUNIO
 2023</t>
  </si>
  <si>
    <t>ANDALUCIA</t>
  </si>
  <si>
    <t>ARAGÓN</t>
  </si>
  <si>
    <t>ASTURIAS</t>
  </si>
  <si>
    <t>ILLES BALEARS</t>
  </si>
  <si>
    <t>CANARIAS</t>
  </si>
  <si>
    <t>CANTABRIA</t>
  </si>
  <si>
    <t>CASTILLA Y LEÓN</t>
  </si>
  <si>
    <t>CASTILLA LA MANCHA</t>
  </si>
  <si>
    <t>Girona</t>
  </si>
  <si>
    <t>Lleida</t>
  </si>
  <si>
    <t>A Coruña</t>
  </si>
  <si>
    <t>Ourense</t>
  </si>
  <si>
    <t>MADRID</t>
  </si>
  <si>
    <t>MURCIA</t>
  </si>
  <si>
    <t>COM. VALENCIANA</t>
  </si>
  <si>
    <t>Alacant-Alicante</t>
  </si>
  <si>
    <t>Castelló</t>
  </si>
  <si>
    <t>Araba-Álava</t>
  </si>
  <si>
    <t>Gipuzkoa</t>
  </si>
  <si>
    <t>Bizkaia</t>
  </si>
  <si>
    <t>ENERO - JUNIO 2023</t>
  </si>
  <si>
    <t>SEGUIMIENTO ESTADÍSTICO DE LOS PROCESOS  DE NACIMIENTO Y CUIDADO DEL MENOR (1)</t>
  </si>
  <si>
    <t>PROCESOS</t>
  </si>
  <si>
    <t>ANDALUCÍA</t>
  </si>
  <si>
    <t>Variación 2022/2023</t>
  </si>
  <si>
    <r>
      <t xml:space="preserve">COMPARACIÓN 2022/2023 </t>
    </r>
    <r>
      <rPr>
        <sz val="14"/>
        <rFont val="Calibri"/>
        <family val="2"/>
        <scheme val="minor"/>
      </rPr>
      <t xml:space="preserve"> (Enero -Junio)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</si>
</sst>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81">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8" fillId="9" borderId="15" xfId="3" applyNumberFormat="1" applyFont="1" applyFill="1" applyBorder="1" applyAlignment="1">
      <alignment horizontal="right" indent="1"/>
    </xf>
    <xf numFmtId="3" fontId="27" fillId="9" borderId="15" xfId="3" applyNumberFormat="1" applyFont="1" applyFill="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17" fontId="18" fillId="0" borderId="0" xfId="1" applyNumberFormat="1" applyFont="1" applyAlignment="1">
      <alignment horizont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28" fillId="9" borderId="15"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43262</c:v>
                </c:pt>
                <c:pt idx="1">
                  <c:v>6741</c:v>
                </c:pt>
                <c:pt idx="2">
                  <c:v>3216</c:v>
                </c:pt>
                <c:pt idx="3">
                  <c:v>6202</c:v>
                </c:pt>
                <c:pt idx="4">
                  <c:v>8071</c:v>
                </c:pt>
                <c:pt idx="5">
                  <c:v>2263</c:v>
                </c:pt>
                <c:pt idx="6">
                  <c:v>9542</c:v>
                </c:pt>
                <c:pt idx="7">
                  <c:v>9843</c:v>
                </c:pt>
                <c:pt idx="8">
                  <c:v>41297</c:v>
                </c:pt>
                <c:pt idx="9">
                  <c:v>5358</c:v>
                </c:pt>
                <c:pt idx="10">
                  <c:v>10436</c:v>
                </c:pt>
                <c:pt idx="11">
                  <c:v>36965</c:v>
                </c:pt>
                <c:pt idx="12">
                  <c:v>9018</c:v>
                </c:pt>
                <c:pt idx="13">
                  <c:v>3298</c:v>
                </c:pt>
                <c:pt idx="14">
                  <c:v>1558</c:v>
                </c:pt>
                <c:pt idx="15">
                  <c:v>23909</c:v>
                </c:pt>
                <c:pt idx="16">
                  <c:v>10088</c:v>
                </c:pt>
                <c:pt idx="17">
                  <c:v>275</c:v>
                </c:pt>
                <c:pt idx="18">
                  <c:v>433</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2844</c:v>
                </c:pt>
                <c:pt idx="1">
                  <c:v>933</c:v>
                </c:pt>
                <c:pt idx="2">
                  <c:v>338</c:v>
                </c:pt>
                <c:pt idx="3">
                  <c:v>843</c:v>
                </c:pt>
                <c:pt idx="4">
                  <c:v>490</c:v>
                </c:pt>
                <c:pt idx="5">
                  <c:v>216</c:v>
                </c:pt>
                <c:pt idx="6">
                  <c:v>1337</c:v>
                </c:pt>
                <c:pt idx="7">
                  <c:v>1082</c:v>
                </c:pt>
                <c:pt idx="8">
                  <c:v>3717</c:v>
                </c:pt>
                <c:pt idx="9">
                  <c:v>2685</c:v>
                </c:pt>
                <c:pt idx="10">
                  <c:v>315</c:v>
                </c:pt>
                <c:pt idx="11">
                  <c:v>794</c:v>
                </c:pt>
                <c:pt idx="12">
                  <c:v>5101</c:v>
                </c:pt>
                <c:pt idx="13">
                  <c:v>925</c:v>
                </c:pt>
                <c:pt idx="14">
                  <c:v>917</c:v>
                </c:pt>
                <c:pt idx="15">
                  <c:v>2121</c:v>
                </c:pt>
                <c:pt idx="16">
                  <c:v>254</c:v>
                </c:pt>
                <c:pt idx="17">
                  <c:v>13</c:v>
                </c:pt>
                <c:pt idx="18">
                  <c:v>17</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14839</c:v>
                </c:pt>
                <c:pt idx="1">
                  <c:v>21089</c:v>
                </c:pt>
                <c:pt idx="3">
                  <c:v>2301</c:v>
                </c:pt>
                <c:pt idx="4">
                  <c:v>3853</c:v>
                </c:pt>
                <c:pt idx="6">
                  <c:v>17140</c:v>
                </c:pt>
                <c:pt idx="7">
                  <c:v>24942</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a:t>
          </a:r>
        </a:p>
        <a:p>
          <a:pPr marL="0" lvl="0" indent="0" algn="l" defTabSz="800100">
            <a:lnSpc>
              <a:spcPct val="90000"/>
            </a:lnSpc>
            <a:spcBef>
              <a:spcPct val="0"/>
            </a:spcBef>
            <a:spcAft>
              <a:spcPct val="35000"/>
            </a:spcAft>
            <a:buNone/>
          </a:pPr>
          <a:r>
            <a:rPr lang="es-ES" sz="1800" b="1" kern="1200"/>
            <a:t>FAMILIAR</a:t>
          </a:r>
          <a:endParaRPr lang="es-ES" sz="1800" kern="1200"/>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2023</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342899</xdr:colOff>
      <xdr:row>53</xdr:row>
      <xdr:rowOff>157162</xdr:rowOff>
    </xdr:from>
    <xdr:to>
      <xdr:col>14</xdr:col>
      <xdr:colOff>1114424</xdr:colOff>
      <xdr:row>75</xdr:row>
      <xdr:rowOff>38100</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2022</a:t>
            </a:r>
            <a:r>
              <a:rPr lang="es-ES" sz="1100" baseline="0"/>
              <a:t>           </a:t>
            </a:r>
            <a:r>
              <a:rPr lang="es-ES" sz="1100"/>
              <a:t>2023</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I17" sqref="I1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B23" sqref="B23:D23"/>
    </sheetView>
  </sheetViews>
  <sheetFormatPr baseColWidth="10" defaultRowHeight="15"/>
  <cols>
    <col min="2" max="4" width="20.7109375" customWidth="1"/>
  </cols>
  <sheetData>
    <row r="22" spans="2:5" ht="26.25" customHeight="1">
      <c r="B22" s="142" t="s">
        <v>79</v>
      </c>
      <c r="C22" s="142"/>
      <c r="D22" s="142"/>
      <c r="E22" s="6"/>
    </row>
    <row r="23" spans="2:5" ht="26.25" customHeight="1">
      <c r="B23" s="143">
        <f>'Totales y gasto'!$E$75</f>
        <v>231775</v>
      </c>
      <c r="C23" s="143"/>
      <c r="D23" s="143"/>
      <c r="E23" s="7"/>
    </row>
    <row r="24" spans="2:5" ht="14.25" customHeight="1">
      <c r="B24" s="3"/>
      <c r="C24" s="3"/>
      <c r="D24" s="3"/>
    </row>
    <row r="25" spans="2:5" ht="26.25">
      <c r="B25" s="4" t="s">
        <v>0</v>
      </c>
      <c r="C25" s="3"/>
      <c r="D25" s="5">
        <f>'Totales y gasto'!$F$75</f>
        <v>109731</v>
      </c>
    </row>
    <row r="26" spans="2:5" ht="26.25">
      <c r="B26" s="4" t="s">
        <v>1</v>
      </c>
      <c r="C26" s="3"/>
      <c r="D26" s="5">
        <f>'Totales y gasto'!$G$75</f>
        <v>122044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B6" zoomScaleNormal="100" workbookViewId="0">
      <pane ySplit="7" topLeftCell="A13" activePane="bottomLeft" state="frozen"/>
      <selection activeCell="C25" sqref="C25"/>
      <selection pane="bottomLeft" activeCell="Q69" sqref="Q69"/>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46" t="s">
        <v>4</v>
      </c>
      <c r="E6" s="146"/>
      <c r="F6" s="146"/>
      <c r="G6" s="146"/>
      <c r="H6" s="147"/>
      <c r="I6" s="17"/>
      <c r="J6" s="18"/>
    </row>
    <row r="7" spans="1:23" ht="20.100000000000001" customHeight="1">
      <c r="D7" s="148" t="s">
        <v>82</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0" t="s">
        <v>5</v>
      </c>
      <c r="F10" s="151"/>
      <c r="G10" s="152"/>
      <c r="H10" s="25"/>
      <c r="I10" s="26"/>
      <c r="J10" s="27"/>
    </row>
    <row r="11" spans="1:23" s="28" customFormat="1" ht="21.4" customHeight="1">
      <c r="C11" s="145" t="s">
        <v>74</v>
      </c>
      <c r="D11" s="153" t="s">
        <v>80</v>
      </c>
      <c r="E11" s="153" t="s">
        <v>77</v>
      </c>
      <c r="F11" s="153" t="s">
        <v>6</v>
      </c>
      <c r="G11" s="153" t="s">
        <v>7</v>
      </c>
      <c r="H11" s="153" t="s">
        <v>83</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84</v>
      </c>
      <c r="E13" s="100">
        <v>43262</v>
      </c>
      <c r="F13" s="100">
        <v>20646</v>
      </c>
      <c r="G13" s="100">
        <v>22616</v>
      </c>
      <c r="H13" s="101">
        <v>263690135.71000001</v>
      </c>
      <c r="I13" s="33"/>
      <c r="J13" s="34">
        <f>K13-E13</f>
        <v>0</v>
      </c>
      <c r="K13" s="35">
        <f>SUM(F13:G13)</f>
        <v>43262</v>
      </c>
      <c r="L13" s="36">
        <f>SUM(H14:H21)</f>
        <v>263690135.71000004</v>
      </c>
      <c r="M13" s="37">
        <f>L13-H13</f>
        <v>0</v>
      </c>
      <c r="T13" s="86"/>
      <c r="U13" s="86"/>
      <c r="V13" s="86"/>
      <c r="W13" s="87"/>
    </row>
    <row r="14" spans="1:23" ht="16.149999999999999" customHeight="1">
      <c r="A14" s="32"/>
      <c r="B14" s="32"/>
      <c r="C14" s="102">
        <v>4</v>
      </c>
      <c r="D14" s="103" t="s">
        <v>16</v>
      </c>
      <c r="E14" s="104">
        <v>5015</v>
      </c>
      <c r="F14" s="104">
        <v>2176</v>
      </c>
      <c r="G14" s="104">
        <v>2839</v>
      </c>
      <c r="H14" s="105">
        <v>27373227.239999998</v>
      </c>
      <c r="I14" s="38"/>
      <c r="J14" s="34">
        <f t="shared" ref="J14:J75" si="0">K14-E14</f>
        <v>0</v>
      </c>
      <c r="K14" s="35">
        <f t="shared" ref="K14:K75" si="1">SUM(F14:G14)</f>
        <v>5015</v>
      </c>
      <c r="M14" s="37"/>
      <c r="T14" s="88"/>
      <c r="U14" s="88"/>
      <c r="V14" s="88"/>
      <c r="W14" s="89"/>
    </row>
    <row r="15" spans="1:23" ht="16.149999999999999" customHeight="1">
      <c r="A15" s="32"/>
      <c r="B15" s="32"/>
      <c r="C15" s="102">
        <v>11</v>
      </c>
      <c r="D15" s="103" t="s">
        <v>17</v>
      </c>
      <c r="E15" s="104">
        <v>5036</v>
      </c>
      <c r="F15" s="104">
        <v>2457</v>
      </c>
      <c r="G15" s="104">
        <v>2579</v>
      </c>
      <c r="H15" s="105">
        <v>31049441.870000001</v>
      </c>
      <c r="I15" s="38"/>
      <c r="J15" s="34">
        <f t="shared" si="0"/>
        <v>0</v>
      </c>
      <c r="K15" s="35">
        <f t="shared" si="1"/>
        <v>5036</v>
      </c>
      <c r="M15" s="37"/>
      <c r="T15" s="88"/>
      <c r="U15" s="88"/>
      <c r="V15" s="88"/>
      <c r="W15" s="89"/>
    </row>
    <row r="16" spans="1:23" ht="16.149999999999999" customHeight="1">
      <c r="A16" s="32"/>
      <c r="B16" s="32"/>
      <c r="C16" s="102">
        <v>14</v>
      </c>
      <c r="D16" s="103" t="s">
        <v>18</v>
      </c>
      <c r="E16" s="104">
        <v>4124</v>
      </c>
      <c r="F16" s="104">
        <v>1989</v>
      </c>
      <c r="G16" s="104">
        <v>2135</v>
      </c>
      <c r="H16" s="105">
        <v>24439731.66</v>
      </c>
      <c r="I16" s="38"/>
      <c r="J16" s="34">
        <f t="shared" si="0"/>
        <v>0</v>
      </c>
      <c r="K16" s="35">
        <f t="shared" si="1"/>
        <v>4124</v>
      </c>
      <c r="M16" s="37"/>
      <c r="T16" s="88"/>
      <c r="U16" s="88"/>
      <c r="V16" s="88"/>
      <c r="W16" s="89"/>
    </row>
    <row r="17" spans="1:23" ht="16.149999999999999" customHeight="1">
      <c r="A17" s="32"/>
      <c r="B17" s="32"/>
      <c r="C17" s="102">
        <v>18</v>
      </c>
      <c r="D17" s="103" t="s">
        <v>19</v>
      </c>
      <c r="E17" s="104">
        <v>4726</v>
      </c>
      <c r="F17" s="104">
        <v>2269</v>
      </c>
      <c r="G17" s="104">
        <v>2457</v>
      </c>
      <c r="H17" s="105">
        <v>28337110.789999999</v>
      </c>
      <c r="I17" s="38"/>
      <c r="J17" s="34">
        <f t="shared" si="0"/>
        <v>0</v>
      </c>
      <c r="K17" s="35">
        <f t="shared" si="1"/>
        <v>4726</v>
      </c>
      <c r="M17" s="37"/>
      <c r="T17" s="88"/>
      <c r="U17" s="88"/>
      <c r="V17" s="88"/>
      <c r="W17" s="89"/>
    </row>
    <row r="18" spans="1:23" ht="16.149999999999999" customHeight="1">
      <c r="A18" s="32"/>
      <c r="B18" s="32"/>
      <c r="C18" s="102">
        <v>21</v>
      </c>
      <c r="D18" s="103" t="s">
        <v>20</v>
      </c>
      <c r="E18" s="104">
        <v>2752</v>
      </c>
      <c r="F18" s="104">
        <v>1324</v>
      </c>
      <c r="G18" s="104">
        <v>1428</v>
      </c>
      <c r="H18" s="105">
        <v>16047289.800000001</v>
      </c>
      <c r="I18" s="38"/>
      <c r="J18" s="34">
        <f t="shared" si="0"/>
        <v>0</v>
      </c>
      <c r="K18" s="35">
        <f t="shared" si="1"/>
        <v>2752</v>
      </c>
      <c r="M18" s="37"/>
      <c r="T18" s="88"/>
      <c r="U18" s="88"/>
      <c r="V18" s="88"/>
      <c r="W18" s="89"/>
    </row>
    <row r="19" spans="1:23" ht="16.149999999999999" customHeight="1">
      <c r="A19" s="32"/>
      <c r="B19" s="32"/>
      <c r="C19" s="102">
        <v>23</v>
      </c>
      <c r="D19" s="103" t="s">
        <v>21</v>
      </c>
      <c r="E19" s="104">
        <v>3171</v>
      </c>
      <c r="F19" s="104">
        <v>1499</v>
      </c>
      <c r="G19" s="104">
        <v>1672</v>
      </c>
      <c r="H19" s="105">
        <v>18188519</v>
      </c>
      <c r="I19" s="38"/>
      <c r="J19" s="34">
        <f t="shared" si="0"/>
        <v>0</v>
      </c>
      <c r="K19" s="35">
        <f t="shared" si="1"/>
        <v>3171</v>
      </c>
      <c r="M19" s="37"/>
      <c r="S19" s="39"/>
      <c r="T19" s="88"/>
      <c r="U19" s="88"/>
      <c r="V19" s="88"/>
      <c r="W19" s="89"/>
    </row>
    <row r="20" spans="1:23" ht="16.149999999999999" customHeight="1">
      <c r="A20" s="32"/>
      <c r="B20" s="32"/>
      <c r="C20" s="102">
        <v>29</v>
      </c>
      <c r="D20" s="103" t="s">
        <v>22</v>
      </c>
      <c r="E20" s="104">
        <v>7910</v>
      </c>
      <c r="F20" s="104">
        <v>3835</v>
      </c>
      <c r="G20" s="104">
        <v>4075</v>
      </c>
      <c r="H20" s="105">
        <v>50995024.770000003</v>
      </c>
      <c r="I20" s="38"/>
      <c r="J20" s="34">
        <f t="shared" si="0"/>
        <v>0</v>
      </c>
      <c r="K20" s="35">
        <f t="shared" si="1"/>
        <v>7910</v>
      </c>
      <c r="M20" s="37"/>
      <c r="T20" s="88"/>
      <c r="U20" s="88"/>
      <c r="V20" s="88"/>
      <c r="W20" s="89"/>
    </row>
    <row r="21" spans="1:23" ht="16.149999999999999" customHeight="1">
      <c r="A21" s="32"/>
      <c r="B21" s="32"/>
      <c r="C21" s="102">
        <v>41</v>
      </c>
      <c r="D21" s="103" t="s">
        <v>23</v>
      </c>
      <c r="E21" s="104">
        <v>10528</v>
      </c>
      <c r="F21" s="104">
        <v>5097</v>
      </c>
      <c r="G21" s="104">
        <v>5431</v>
      </c>
      <c r="H21" s="105">
        <v>67259790.579999998</v>
      </c>
      <c r="I21" s="38"/>
      <c r="J21" s="34">
        <f t="shared" si="0"/>
        <v>0</v>
      </c>
      <c r="K21" s="35">
        <f t="shared" si="1"/>
        <v>10528</v>
      </c>
      <c r="M21" s="37"/>
      <c r="T21" s="88"/>
      <c r="U21" s="88"/>
      <c r="V21" s="88"/>
      <c r="W21" s="89"/>
    </row>
    <row r="22" spans="1:23" s="23" customFormat="1" ht="16.149999999999999" customHeight="1">
      <c r="A22" s="32"/>
      <c r="B22" s="32"/>
      <c r="C22" s="106"/>
      <c r="D22" s="99" t="s">
        <v>85</v>
      </c>
      <c r="E22" s="100">
        <v>6741</v>
      </c>
      <c r="F22" s="100">
        <v>3079</v>
      </c>
      <c r="G22" s="100">
        <v>3662</v>
      </c>
      <c r="H22" s="101">
        <v>47441746.539999999</v>
      </c>
      <c r="I22" s="33"/>
      <c r="J22" s="34">
        <f t="shared" si="0"/>
        <v>0</v>
      </c>
      <c r="K22" s="35">
        <f t="shared" si="1"/>
        <v>6741</v>
      </c>
      <c r="L22" s="36">
        <f>SUM(H23:H25)</f>
        <v>47441746.539999999</v>
      </c>
      <c r="M22" s="37">
        <f t="shared" ref="M22:M75" si="2">L22-H22</f>
        <v>0</v>
      </c>
      <c r="T22" s="86"/>
      <c r="U22" s="86"/>
      <c r="V22" s="86"/>
      <c r="W22" s="87"/>
    </row>
    <row r="23" spans="1:23" ht="16.149999999999999" customHeight="1">
      <c r="A23" s="32"/>
      <c r="B23" s="32"/>
      <c r="C23" s="107">
        <v>22</v>
      </c>
      <c r="D23" s="103" t="s">
        <v>24</v>
      </c>
      <c r="E23" s="104">
        <v>1153</v>
      </c>
      <c r="F23" s="104">
        <v>504</v>
      </c>
      <c r="G23" s="104">
        <v>649</v>
      </c>
      <c r="H23" s="105">
        <v>7835805.2599999998</v>
      </c>
      <c r="I23" s="38"/>
      <c r="J23" s="34">
        <f t="shared" si="0"/>
        <v>0</v>
      </c>
      <c r="K23" s="35">
        <f t="shared" si="1"/>
        <v>1153</v>
      </c>
      <c r="M23" s="37"/>
      <c r="T23" s="88"/>
      <c r="U23" s="88"/>
      <c r="V23" s="88"/>
      <c r="W23" s="89"/>
    </row>
    <row r="24" spans="1:23" ht="16.149999999999999" customHeight="1">
      <c r="A24" s="32"/>
      <c r="B24" s="32"/>
      <c r="C24" s="107">
        <v>44</v>
      </c>
      <c r="D24" s="103" t="s">
        <v>25</v>
      </c>
      <c r="E24" s="104">
        <v>701</v>
      </c>
      <c r="F24" s="104">
        <v>308</v>
      </c>
      <c r="G24" s="104">
        <v>393</v>
      </c>
      <c r="H24" s="105">
        <v>4506537.38</v>
      </c>
      <c r="I24" s="38"/>
      <c r="J24" s="34">
        <f t="shared" si="0"/>
        <v>0</v>
      </c>
      <c r="K24" s="35">
        <f t="shared" si="1"/>
        <v>701</v>
      </c>
      <c r="M24" s="37"/>
      <c r="T24" s="88"/>
      <c r="U24" s="88"/>
      <c r="V24" s="88"/>
      <c r="W24" s="89"/>
    </row>
    <row r="25" spans="1:23" ht="16.149999999999999" customHeight="1">
      <c r="A25" s="32"/>
      <c r="B25" s="32"/>
      <c r="C25" s="107">
        <v>50</v>
      </c>
      <c r="D25" s="103" t="s">
        <v>26</v>
      </c>
      <c r="E25" s="104">
        <v>4887</v>
      </c>
      <c r="F25" s="104">
        <v>2267</v>
      </c>
      <c r="G25" s="104">
        <v>2620</v>
      </c>
      <c r="H25" s="105">
        <v>35099403.899999999</v>
      </c>
      <c r="I25" s="38"/>
      <c r="J25" s="34">
        <f t="shared" si="0"/>
        <v>0</v>
      </c>
      <c r="K25" s="35">
        <f t="shared" si="1"/>
        <v>4887</v>
      </c>
      <c r="M25" s="37"/>
      <c r="T25" s="88"/>
      <c r="U25" s="88"/>
      <c r="V25" s="88"/>
      <c r="W25" s="89"/>
    </row>
    <row r="26" spans="1:23" s="23" customFormat="1" ht="16.149999999999999" customHeight="1">
      <c r="A26" s="32"/>
      <c r="B26" s="32"/>
      <c r="C26" s="106">
        <v>33</v>
      </c>
      <c r="D26" s="99" t="s">
        <v>86</v>
      </c>
      <c r="E26" s="100">
        <v>3216</v>
      </c>
      <c r="F26" s="100">
        <v>1564</v>
      </c>
      <c r="G26" s="100">
        <v>1652</v>
      </c>
      <c r="H26" s="101">
        <v>23712880.140000001</v>
      </c>
      <c r="I26" s="33"/>
      <c r="J26" s="34">
        <f t="shared" si="0"/>
        <v>0</v>
      </c>
      <c r="K26" s="35">
        <f t="shared" si="1"/>
        <v>3216</v>
      </c>
      <c r="L26" s="36">
        <f>SUM(H26)</f>
        <v>23712880.140000001</v>
      </c>
      <c r="M26" s="37">
        <f t="shared" si="2"/>
        <v>0</v>
      </c>
      <c r="T26" s="86"/>
      <c r="U26" s="86"/>
      <c r="V26" s="86"/>
      <c r="W26" s="87"/>
    </row>
    <row r="27" spans="1:23" s="23" customFormat="1" ht="16.149999999999999" customHeight="1">
      <c r="A27" s="32"/>
      <c r="B27" s="32"/>
      <c r="C27" s="106">
        <v>7</v>
      </c>
      <c r="D27" s="99" t="s">
        <v>87</v>
      </c>
      <c r="E27" s="100">
        <v>6202</v>
      </c>
      <c r="F27" s="100">
        <v>2957</v>
      </c>
      <c r="G27" s="100">
        <v>3245</v>
      </c>
      <c r="H27" s="101">
        <v>44192188.149999999</v>
      </c>
      <c r="I27" s="33"/>
      <c r="J27" s="34">
        <f t="shared" si="0"/>
        <v>0</v>
      </c>
      <c r="K27" s="35">
        <f t="shared" si="1"/>
        <v>6202</v>
      </c>
      <c r="L27" s="36">
        <f>SUM(H27)</f>
        <v>44192188.149999999</v>
      </c>
      <c r="M27" s="37">
        <f t="shared" si="2"/>
        <v>0</v>
      </c>
      <c r="T27" s="86"/>
      <c r="U27" s="86"/>
      <c r="V27" s="86"/>
      <c r="W27" s="87"/>
    </row>
    <row r="28" spans="1:23" s="23" customFormat="1" ht="16.149999999999999" customHeight="1">
      <c r="A28" s="32"/>
      <c r="B28" s="32"/>
      <c r="C28" s="106"/>
      <c r="D28" s="99" t="s">
        <v>88</v>
      </c>
      <c r="E28" s="100">
        <v>8071</v>
      </c>
      <c r="F28" s="100">
        <v>3924</v>
      </c>
      <c r="G28" s="100">
        <v>4147</v>
      </c>
      <c r="H28" s="101">
        <v>51062724.359999999</v>
      </c>
      <c r="I28" s="33"/>
      <c r="J28" s="34">
        <f t="shared" si="0"/>
        <v>0</v>
      </c>
      <c r="K28" s="35">
        <f t="shared" si="1"/>
        <v>8071</v>
      </c>
      <c r="L28" s="36">
        <f>SUM(H29:H30)</f>
        <v>51062724.359999999</v>
      </c>
      <c r="M28" s="37">
        <f t="shared" si="2"/>
        <v>0</v>
      </c>
      <c r="T28" s="86"/>
      <c r="U28" s="86"/>
      <c r="V28" s="86"/>
      <c r="W28" s="87"/>
    </row>
    <row r="29" spans="1:23" ht="16.149999999999999" customHeight="1">
      <c r="A29" s="32"/>
      <c r="B29" s="32"/>
      <c r="C29" s="107">
        <v>35</v>
      </c>
      <c r="D29" s="103" t="s">
        <v>27</v>
      </c>
      <c r="E29" s="104">
        <v>4400</v>
      </c>
      <c r="F29" s="104">
        <v>2115</v>
      </c>
      <c r="G29" s="104">
        <v>2285</v>
      </c>
      <c r="H29" s="105">
        <v>27827903.859999999</v>
      </c>
      <c r="I29" s="38"/>
      <c r="J29" s="34">
        <f t="shared" si="0"/>
        <v>0</v>
      </c>
      <c r="K29" s="35">
        <f t="shared" si="1"/>
        <v>4400</v>
      </c>
      <c r="M29" s="37"/>
      <c r="T29" s="88"/>
      <c r="U29" s="88"/>
      <c r="V29" s="88"/>
      <c r="W29" s="89"/>
    </row>
    <row r="30" spans="1:23" ht="16.149999999999999" customHeight="1">
      <c r="A30" s="32"/>
      <c r="B30" s="32"/>
      <c r="C30" s="107">
        <v>38</v>
      </c>
      <c r="D30" s="103" t="s">
        <v>28</v>
      </c>
      <c r="E30" s="104">
        <v>3671</v>
      </c>
      <c r="F30" s="104">
        <v>1809</v>
      </c>
      <c r="G30" s="104">
        <v>1862</v>
      </c>
      <c r="H30" s="105">
        <v>23234820.5</v>
      </c>
      <c r="I30" s="38"/>
      <c r="J30" s="34">
        <f t="shared" si="0"/>
        <v>0</v>
      </c>
      <c r="K30" s="35">
        <f t="shared" si="1"/>
        <v>3671</v>
      </c>
      <c r="M30" s="37"/>
      <c r="T30" s="88"/>
      <c r="U30" s="88"/>
      <c r="V30" s="88"/>
      <c r="W30" s="89"/>
    </row>
    <row r="31" spans="1:23" s="23" customFormat="1" ht="16.149999999999999" customHeight="1">
      <c r="A31" s="32"/>
      <c r="B31" s="32"/>
      <c r="C31" s="106">
        <v>39</v>
      </c>
      <c r="D31" s="99" t="s">
        <v>89</v>
      </c>
      <c r="E31" s="100">
        <v>2263</v>
      </c>
      <c r="F31" s="100">
        <v>1093</v>
      </c>
      <c r="G31" s="100">
        <v>1170</v>
      </c>
      <c r="H31" s="101">
        <v>16536636.08</v>
      </c>
      <c r="I31" s="33"/>
      <c r="J31" s="34">
        <f t="shared" si="0"/>
        <v>0</v>
      </c>
      <c r="K31" s="35">
        <f t="shared" si="1"/>
        <v>2263</v>
      </c>
      <c r="L31" s="36">
        <f>SUM(H31)</f>
        <v>16536636.08</v>
      </c>
      <c r="M31" s="37">
        <f t="shared" si="2"/>
        <v>0</v>
      </c>
      <c r="T31" s="86"/>
      <c r="U31" s="86"/>
      <c r="V31" s="86"/>
      <c r="W31" s="87"/>
    </row>
    <row r="32" spans="1:23" s="23" customFormat="1" ht="16.149999999999999" customHeight="1">
      <c r="A32" s="32"/>
      <c r="B32" s="32"/>
      <c r="C32" s="106"/>
      <c r="D32" s="99" t="s">
        <v>90</v>
      </c>
      <c r="E32" s="100">
        <v>9542</v>
      </c>
      <c r="F32" s="100">
        <v>4537</v>
      </c>
      <c r="G32" s="100">
        <v>5005</v>
      </c>
      <c r="H32" s="101">
        <v>64886537.530000001</v>
      </c>
      <c r="I32" s="33"/>
      <c r="J32" s="34">
        <f t="shared" si="0"/>
        <v>0</v>
      </c>
      <c r="K32" s="35">
        <f t="shared" si="1"/>
        <v>9542</v>
      </c>
      <c r="L32" s="36">
        <f>SUM(H33:H41)</f>
        <v>64886537.530000001</v>
      </c>
      <c r="M32" s="37">
        <f t="shared" si="2"/>
        <v>0</v>
      </c>
      <c r="T32" s="86"/>
      <c r="U32" s="86"/>
      <c r="V32" s="86"/>
      <c r="W32" s="87"/>
    </row>
    <row r="33" spans="1:23" ht="16.149999999999999" customHeight="1">
      <c r="A33" s="32"/>
      <c r="B33" s="32"/>
      <c r="C33" s="107">
        <v>5</v>
      </c>
      <c r="D33" s="108" t="s">
        <v>29</v>
      </c>
      <c r="E33" s="104">
        <v>621</v>
      </c>
      <c r="F33" s="104">
        <v>292</v>
      </c>
      <c r="G33" s="104">
        <v>329</v>
      </c>
      <c r="H33" s="105">
        <v>3911064.63</v>
      </c>
      <c r="I33" s="38"/>
      <c r="J33" s="34">
        <f t="shared" si="0"/>
        <v>0</v>
      </c>
      <c r="K33" s="35">
        <f t="shared" si="1"/>
        <v>621</v>
      </c>
      <c r="M33" s="37"/>
      <c r="T33" s="88"/>
      <c r="U33" s="88"/>
      <c r="V33" s="88"/>
      <c r="W33" s="89"/>
    </row>
    <row r="34" spans="1:23" ht="16.149999999999999" customHeight="1">
      <c r="A34" s="32"/>
      <c r="B34" s="32"/>
      <c r="C34" s="107">
        <v>9</v>
      </c>
      <c r="D34" s="108" t="s">
        <v>30</v>
      </c>
      <c r="E34" s="104">
        <v>1587</v>
      </c>
      <c r="F34" s="104">
        <v>739</v>
      </c>
      <c r="G34" s="104">
        <v>848</v>
      </c>
      <c r="H34" s="105">
        <v>11661504.810000001</v>
      </c>
      <c r="I34" s="38"/>
      <c r="J34" s="34">
        <f t="shared" si="0"/>
        <v>0</v>
      </c>
      <c r="K34" s="35">
        <f t="shared" si="1"/>
        <v>1587</v>
      </c>
      <c r="M34" s="37"/>
      <c r="T34" s="88"/>
      <c r="U34" s="88"/>
      <c r="V34" s="88"/>
      <c r="W34" s="89"/>
    </row>
    <row r="35" spans="1:23" ht="16.149999999999999" customHeight="1">
      <c r="A35" s="32"/>
      <c r="B35" s="32"/>
      <c r="C35" s="107">
        <v>24</v>
      </c>
      <c r="D35" s="103" t="s">
        <v>31</v>
      </c>
      <c r="E35" s="104">
        <v>1482</v>
      </c>
      <c r="F35" s="104">
        <v>722</v>
      </c>
      <c r="G35" s="104">
        <v>760</v>
      </c>
      <c r="H35" s="105">
        <v>9750565.6699999999</v>
      </c>
      <c r="I35" s="38"/>
      <c r="J35" s="34">
        <f t="shared" si="0"/>
        <v>0</v>
      </c>
      <c r="K35" s="35">
        <f t="shared" si="1"/>
        <v>1482</v>
      </c>
      <c r="M35" s="37"/>
      <c r="T35" s="88"/>
      <c r="U35" s="88"/>
      <c r="V35" s="88"/>
      <c r="W35" s="89"/>
    </row>
    <row r="36" spans="1:23" ht="16.149999999999999" customHeight="1">
      <c r="A36" s="32"/>
      <c r="B36" s="32"/>
      <c r="C36" s="107">
        <v>34</v>
      </c>
      <c r="D36" s="103" t="s">
        <v>32</v>
      </c>
      <c r="E36" s="104">
        <v>609</v>
      </c>
      <c r="F36" s="104">
        <v>296</v>
      </c>
      <c r="G36" s="104">
        <v>313</v>
      </c>
      <c r="H36" s="105">
        <v>4107633.22</v>
      </c>
      <c r="I36" s="38"/>
      <c r="J36" s="34">
        <f t="shared" si="0"/>
        <v>0</v>
      </c>
      <c r="K36" s="35">
        <f t="shared" si="1"/>
        <v>609</v>
      </c>
      <c r="M36" s="37"/>
      <c r="T36" s="88"/>
      <c r="U36" s="88"/>
      <c r="V36" s="88"/>
      <c r="W36" s="89"/>
    </row>
    <row r="37" spans="1:23" ht="16.149999999999999" customHeight="1">
      <c r="A37" s="32"/>
      <c r="B37" s="32"/>
      <c r="C37" s="107">
        <v>37</v>
      </c>
      <c r="D37" s="103" t="s">
        <v>33</v>
      </c>
      <c r="E37" s="104">
        <v>1299</v>
      </c>
      <c r="F37" s="104">
        <v>614</v>
      </c>
      <c r="G37" s="104">
        <v>685</v>
      </c>
      <c r="H37" s="105">
        <v>8067026.6200000001</v>
      </c>
      <c r="I37" s="38"/>
      <c r="J37" s="34">
        <f t="shared" si="0"/>
        <v>0</v>
      </c>
      <c r="K37" s="35">
        <f t="shared" si="1"/>
        <v>1299</v>
      </c>
      <c r="M37" s="37"/>
      <c r="T37" s="88"/>
      <c r="U37" s="88"/>
      <c r="V37" s="88"/>
      <c r="W37" s="89"/>
    </row>
    <row r="38" spans="1:23" ht="16.149999999999999" customHeight="1">
      <c r="A38" s="32"/>
      <c r="B38" s="32"/>
      <c r="C38" s="107">
        <v>40</v>
      </c>
      <c r="D38" s="103" t="s">
        <v>34</v>
      </c>
      <c r="E38" s="104">
        <v>712</v>
      </c>
      <c r="F38" s="104">
        <v>338</v>
      </c>
      <c r="G38" s="104">
        <v>374</v>
      </c>
      <c r="H38" s="105">
        <v>4748029.93</v>
      </c>
      <c r="I38" s="38"/>
      <c r="J38" s="34">
        <f t="shared" si="0"/>
        <v>0</v>
      </c>
      <c r="K38" s="35">
        <f t="shared" si="1"/>
        <v>712</v>
      </c>
      <c r="M38" s="37"/>
      <c r="R38" s="39"/>
      <c r="T38" s="88"/>
      <c r="U38" s="88"/>
      <c r="V38" s="88"/>
      <c r="W38" s="89"/>
    </row>
    <row r="39" spans="1:23" ht="16.149999999999999" customHeight="1">
      <c r="A39" s="32"/>
      <c r="B39" s="32"/>
      <c r="C39" s="107">
        <v>42</v>
      </c>
      <c r="D39" s="103" t="s">
        <v>35</v>
      </c>
      <c r="E39" s="104">
        <v>420</v>
      </c>
      <c r="F39" s="104">
        <v>193</v>
      </c>
      <c r="G39" s="104">
        <v>227</v>
      </c>
      <c r="H39" s="105">
        <v>2971587.31</v>
      </c>
      <c r="I39" s="38"/>
      <c r="J39" s="34">
        <f t="shared" si="0"/>
        <v>0</v>
      </c>
      <c r="K39" s="35">
        <f t="shared" si="1"/>
        <v>420</v>
      </c>
      <c r="M39" s="37"/>
      <c r="T39" s="88"/>
      <c r="U39" s="88"/>
      <c r="V39" s="88"/>
      <c r="W39" s="89"/>
    </row>
    <row r="40" spans="1:23" ht="16.149999999999999" customHeight="1">
      <c r="A40" s="32"/>
      <c r="B40" s="32"/>
      <c r="C40" s="107">
        <v>47</v>
      </c>
      <c r="D40" s="103" t="s">
        <v>36</v>
      </c>
      <c r="E40" s="104">
        <v>2260</v>
      </c>
      <c r="F40" s="104">
        <v>1083</v>
      </c>
      <c r="G40" s="104">
        <v>1177</v>
      </c>
      <c r="H40" s="105">
        <v>16273962.98</v>
      </c>
      <c r="I40" s="38"/>
      <c r="J40" s="34">
        <f t="shared" si="0"/>
        <v>0</v>
      </c>
      <c r="K40" s="35">
        <f t="shared" si="1"/>
        <v>2260</v>
      </c>
      <c r="M40" s="37"/>
      <c r="T40" s="88"/>
      <c r="U40" s="88"/>
      <c r="V40" s="88"/>
      <c r="W40" s="89"/>
    </row>
    <row r="41" spans="1:23" ht="16.149999999999999" customHeight="1">
      <c r="A41" s="32"/>
      <c r="B41" s="32"/>
      <c r="C41" s="107">
        <v>49</v>
      </c>
      <c r="D41" s="103" t="s">
        <v>37</v>
      </c>
      <c r="E41" s="104">
        <v>552</v>
      </c>
      <c r="F41" s="104">
        <v>260</v>
      </c>
      <c r="G41" s="104">
        <v>292</v>
      </c>
      <c r="H41" s="105">
        <v>3395162.36</v>
      </c>
      <c r="I41" s="38"/>
      <c r="J41" s="34">
        <f t="shared" si="0"/>
        <v>0</v>
      </c>
      <c r="K41" s="35">
        <f t="shared" si="1"/>
        <v>552</v>
      </c>
      <c r="M41" s="37"/>
      <c r="T41" s="88"/>
      <c r="U41" s="88"/>
      <c r="V41" s="88"/>
      <c r="W41" s="89"/>
    </row>
    <row r="42" spans="1:23" s="23" customFormat="1" ht="16.149999999999999" customHeight="1">
      <c r="A42" s="32"/>
      <c r="B42" s="32"/>
      <c r="C42" s="106"/>
      <c r="D42" s="99" t="s">
        <v>91</v>
      </c>
      <c r="E42" s="100">
        <v>9843</v>
      </c>
      <c r="F42" s="100">
        <v>4347</v>
      </c>
      <c r="G42" s="100">
        <v>5496</v>
      </c>
      <c r="H42" s="101">
        <v>63746457.729999997</v>
      </c>
      <c r="I42" s="33"/>
      <c r="J42" s="34">
        <f t="shared" si="0"/>
        <v>0</v>
      </c>
      <c r="K42" s="35">
        <f t="shared" si="1"/>
        <v>9843</v>
      </c>
      <c r="L42" s="36">
        <f>SUM(H43:H47)</f>
        <v>63746457.730000004</v>
      </c>
      <c r="M42" s="37">
        <f t="shared" si="2"/>
        <v>0</v>
      </c>
      <c r="T42" s="86"/>
      <c r="U42" s="86"/>
      <c r="V42" s="86"/>
      <c r="W42" s="87"/>
    </row>
    <row r="43" spans="1:23" ht="16.149999999999999" customHeight="1">
      <c r="A43" s="32"/>
      <c r="B43" s="32"/>
      <c r="C43" s="107">
        <v>2</v>
      </c>
      <c r="D43" s="103" t="s">
        <v>38</v>
      </c>
      <c r="E43" s="104">
        <v>1849</v>
      </c>
      <c r="F43" s="104">
        <v>869</v>
      </c>
      <c r="G43" s="104">
        <v>980</v>
      </c>
      <c r="H43" s="105">
        <v>11668495.76</v>
      </c>
      <c r="I43" s="38"/>
      <c r="J43" s="34">
        <f t="shared" si="0"/>
        <v>0</v>
      </c>
      <c r="K43" s="35">
        <f t="shared" si="1"/>
        <v>1849</v>
      </c>
      <c r="M43" s="37"/>
      <c r="T43" s="88"/>
      <c r="U43" s="88"/>
      <c r="V43" s="88"/>
      <c r="W43" s="89"/>
    </row>
    <row r="44" spans="1:23" ht="16.149999999999999" customHeight="1">
      <c r="A44" s="32"/>
      <c r="B44" s="32"/>
      <c r="C44" s="107">
        <v>13</v>
      </c>
      <c r="D44" s="103" t="s">
        <v>39</v>
      </c>
      <c r="E44" s="104">
        <v>2260</v>
      </c>
      <c r="F44" s="104">
        <v>1016</v>
      </c>
      <c r="G44" s="104">
        <v>1244</v>
      </c>
      <c r="H44" s="105">
        <v>14470148.619999999</v>
      </c>
      <c r="I44" s="38"/>
      <c r="J44" s="34">
        <f t="shared" si="0"/>
        <v>0</v>
      </c>
      <c r="K44" s="35">
        <f t="shared" si="1"/>
        <v>2260</v>
      </c>
      <c r="M44" s="37"/>
      <c r="T44" s="88"/>
      <c r="U44" s="88"/>
      <c r="V44" s="88"/>
      <c r="W44" s="89"/>
    </row>
    <row r="45" spans="1:23" ht="16.149999999999999" customHeight="1">
      <c r="A45" s="32"/>
      <c r="B45" s="32"/>
      <c r="C45" s="107">
        <v>16</v>
      </c>
      <c r="D45" s="103" t="s">
        <v>40</v>
      </c>
      <c r="E45" s="104">
        <v>909</v>
      </c>
      <c r="F45" s="104">
        <v>399</v>
      </c>
      <c r="G45" s="104">
        <v>510</v>
      </c>
      <c r="H45" s="105">
        <v>5453130.3399999999</v>
      </c>
      <c r="I45" s="38"/>
      <c r="J45" s="34">
        <f t="shared" si="0"/>
        <v>0</v>
      </c>
      <c r="K45" s="35">
        <f t="shared" si="1"/>
        <v>909</v>
      </c>
      <c r="M45" s="37"/>
      <c r="T45" s="88"/>
      <c r="U45" s="88"/>
      <c r="V45" s="88"/>
      <c r="W45" s="89"/>
    </row>
    <row r="46" spans="1:23" ht="16.149999999999999" customHeight="1">
      <c r="A46" s="32"/>
      <c r="B46" s="32"/>
      <c r="C46" s="107">
        <v>19</v>
      </c>
      <c r="D46" s="103" t="s">
        <v>41</v>
      </c>
      <c r="E46" s="104">
        <v>1395</v>
      </c>
      <c r="F46" s="104">
        <v>606</v>
      </c>
      <c r="G46" s="104">
        <v>789</v>
      </c>
      <c r="H46" s="105">
        <v>9911182.9900000002</v>
      </c>
      <c r="I46" s="38"/>
      <c r="J46" s="34">
        <f t="shared" si="0"/>
        <v>0</v>
      </c>
      <c r="K46" s="35">
        <f t="shared" si="1"/>
        <v>1395</v>
      </c>
      <c r="M46" s="37"/>
      <c r="T46" s="88"/>
      <c r="U46" s="88"/>
      <c r="V46" s="88"/>
      <c r="W46" s="89"/>
    </row>
    <row r="47" spans="1:23" ht="16.149999999999999" customHeight="1">
      <c r="A47" s="32"/>
      <c r="B47" s="32"/>
      <c r="C47" s="107">
        <v>45</v>
      </c>
      <c r="D47" s="103" t="s">
        <v>42</v>
      </c>
      <c r="E47" s="104">
        <v>3430</v>
      </c>
      <c r="F47" s="104">
        <v>1457</v>
      </c>
      <c r="G47" s="104">
        <v>1973</v>
      </c>
      <c r="H47" s="105">
        <v>22243500.02</v>
      </c>
      <c r="I47" s="38"/>
      <c r="J47" s="34">
        <f t="shared" si="0"/>
        <v>0</v>
      </c>
      <c r="K47" s="35">
        <f t="shared" si="1"/>
        <v>3430</v>
      </c>
      <c r="M47" s="37"/>
      <c r="T47" s="88"/>
      <c r="U47" s="88"/>
      <c r="V47" s="88"/>
      <c r="W47" s="89"/>
    </row>
    <row r="48" spans="1:23" s="23" customFormat="1" ht="16.149999999999999" customHeight="1">
      <c r="A48" s="32"/>
      <c r="B48" s="32"/>
      <c r="C48" s="106"/>
      <c r="D48" s="99" t="s">
        <v>58</v>
      </c>
      <c r="E48" s="100">
        <v>41297</v>
      </c>
      <c r="F48" s="100">
        <v>19224</v>
      </c>
      <c r="G48" s="100">
        <v>22073</v>
      </c>
      <c r="H48" s="101">
        <v>323542718.94</v>
      </c>
      <c r="I48" s="33"/>
      <c r="J48" s="34">
        <f t="shared" si="0"/>
        <v>0</v>
      </c>
      <c r="K48" s="35">
        <f t="shared" si="1"/>
        <v>41297</v>
      </c>
      <c r="L48" s="36">
        <f>SUM(H49:H52)</f>
        <v>323542718.94</v>
      </c>
      <c r="M48" s="37">
        <f t="shared" si="2"/>
        <v>0</v>
      </c>
      <c r="T48" s="86"/>
      <c r="U48" s="86"/>
      <c r="V48" s="86"/>
      <c r="W48" s="87"/>
    </row>
    <row r="49" spans="1:23" ht="16.149999999999999" customHeight="1">
      <c r="A49" s="32"/>
      <c r="B49" s="32"/>
      <c r="C49" s="107">
        <v>8</v>
      </c>
      <c r="D49" s="103" t="s">
        <v>43</v>
      </c>
      <c r="E49" s="104">
        <v>30636</v>
      </c>
      <c r="F49" s="104">
        <v>14528</v>
      </c>
      <c r="G49" s="104">
        <v>16108</v>
      </c>
      <c r="H49" s="105">
        <v>248171137.53999999</v>
      </c>
      <c r="I49" s="38"/>
      <c r="J49" s="34">
        <f t="shared" si="0"/>
        <v>0</v>
      </c>
      <c r="K49" s="35">
        <f t="shared" si="1"/>
        <v>30636</v>
      </c>
      <c r="M49" s="37"/>
      <c r="T49" s="88"/>
      <c r="U49" s="88"/>
      <c r="V49" s="88"/>
      <c r="W49" s="89"/>
    </row>
    <row r="50" spans="1:23" ht="16.149999999999999" customHeight="1">
      <c r="A50" s="32"/>
      <c r="B50" s="32"/>
      <c r="C50" s="107">
        <v>17</v>
      </c>
      <c r="D50" s="103" t="s">
        <v>92</v>
      </c>
      <c r="E50" s="104">
        <v>4190</v>
      </c>
      <c r="F50" s="104">
        <v>1818</v>
      </c>
      <c r="G50" s="104">
        <v>2372</v>
      </c>
      <c r="H50" s="105">
        <v>30044176.329999998</v>
      </c>
      <c r="I50" s="38"/>
      <c r="J50" s="34">
        <f t="shared" si="0"/>
        <v>0</v>
      </c>
      <c r="K50" s="35">
        <f t="shared" si="1"/>
        <v>4190</v>
      </c>
      <c r="M50" s="37"/>
      <c r="T50" s="88"/>
      <c r="U50" s="88"/>
      <c r="V50" s="88"/>
      <c r="W50" s="89"/>
    </row>
    <row r="51" spans="1:23" ht="16.149999999999999" customHeight="1">
      <c r="A51" s="32"/>
      <c r="B51" s="32"/>
      <c r="C51" s="107">
        <v>25</v>
      </c>
      <c r="D51" s="103" t="s">
        <v>93</v>
      </c>
      <c r="E51" s="104">
        <v>2484</v>
      </c>
      <c r="F51" s="104">
        <v>1052</v>
      </c>
      <c r="G51" s="104">
        <v>1432</v>
      </c>
      <c r="H51" s="105">
        <v>16487052.869999999</v>
      </c>
      <c r="I51" s="38"/>
      <c r="J51" s="34">
        <f t="shared" si="0"/>
        <v>0</v>
      </c>
      <c r="K51" s="35">
        <f t="shared" si="1"/>
        <v>2484</v>
      </c>
      <c r="M51" s="37"/>
      <c r="T51" s="88"/>
      <c r="U51" s="88"/>
      <c r="V51" s="88"/>
      <c r="W51" s="89"/>
    </row>
    <row r="52" spans="1:23" ht="16.149999999999999" customHeight="1">
      <c r="A52" s="32"/>
      <c r="B52" s="32"/>
      <c r="C52" s="107">
        <v>43</v>
      </c>
      <c r="D52" s="103" t="s">
        <v>44</v>
      </c>
      <c r="E52" s="104">
        <v>3987</v>
      </c>
      <c r="F52" s="104">
        <v>1826</v>
      </c>
      <c r="G52" s="104">
        <v>2161</v>
      </c>
      <c r="H52" s="105">
        <v>28840352.199999999</v>
      </c>
      <c r="I52" s="38"/>
      <c r="J52" s="34">
        <f t="shared" si="0"/>
        <v>0</v>
      </c>
      <c r="K52" s="35">
        <f t="shared" si="1"/>
        <v>3987</v>
      </c>
      <c r="M52" s="37"/>
      <c r="T52" s="88"/>
      <c r="U52" s="88"/>
      <c r="V52" s="88"/>
      <c r="W52" s="89"/>
    </row>
    <row r="53" spans="1:23" s="23" customFormat="1" ht="16.149999999999999" customHeight="1">
      <c r="A53" s="32"/>
      <c r="B53" s="32"/>
      <c r="C53" s="106"/>
      <c r="D53" s="99" t="s">
        <v>60</v>
      </c>
      <c r="E53" s="100">
        <v>5358</v>
      </c>
      <c r="F53" s="100">
        <v>2553</v>
      </c>
      <c r="G53" s="100">
        <v>2805</v>
      </c>
      <c r="H53" s="101">
        <v>29638347.809999999</v>
      </c>
      <c r="I53" s="33"/>
      <c r="J53" s="34">
        <f t="shared" si="0"/>
        <v>0</v>
      </c>
      <c r="K53" s="35">
        <f t="shared" si="1"/>
        <v>5358</v>
      </c>
      <c r="L53" s="36">
        <f>SUM(H54:H55)</f>
        <v>29638347.809999999</v>
      </c>
      <c r="M53" s="37">
        <f t="shared" si="2"/>
        <v>0</v>
      </c>
      <c r="T53" s="86"/>
      <c r="U53" s="86"/>
      <c r="V53" s="86"/>
      <c r="W53" s="87"/>
    </row>
    <row r="54" spans="1:23" ht="16.149999999999999" customHeight="1">
      <c r="A54" s="32"/>
      <c r="B54" s="32"/>
      <c r="C54" s="107">
        <v>6</v>
      </c>
      <c r="D54" s="103" t="s">
        <v>45</v>
      </c>
      <c r="E54" s="104">
        <v>3572</v>
      </c>
      <c r="F54" s="104">
        <v>1705</v>
      </c>
      <c r="G54" s="104">
        <v>1867</v>
      </c>
      <c r="H54" s="105">
        <v>19618410.559999999</v>
      </c>
      <c r="I54" s="38"/>
      <c r="J54" s="34">
        <f t="shared" si="0"/>
        <v>0</v>
      </c>
      <c r="K54" s="35">
        <f t="shared" si="1"/>
        <v>3572</v>
      </c>
      <c r="M54" s="37"/>
      <c r="T54" s="88"/>
      <c r="U54" s="88"/>
      <c r="V54" s="88"/>
      <c r="W54" s="89"/>
    </row>
    <row r="55" spans="1:23" ht="16.149999999999999" customHeight="1">
      <c r="A55" s="32"/>
      <c r="B55" s="32"/>
      <c r="C55" s="107">
        <v>10</v>
      </c>
      <c r="D55" s="103" t="s">
        <v>46</v>
      </c>
      <c r="E55" s="104">
        <v>1786</v>
      </c>
      <c r="F55" s="104">
        <v>848</v>
      </c>
      <c r="G55" s="104">
        <v>938</v>
      </c>
      <c r="H55" s="105">
        <v>10019937.25</v>
      </c>
      <c r="I55" s="38"/>
      <c r="J55" s="34">
        <f t="shared" si="0"/>
        <v>0</v>
      </c>
      <c r="K55" s="35">
        <f t="shared" si="1"/>
        <v>1786</v>
      </c>
      <c r="M55" s="37"/>
      <c r="T55" s="88"/>
      <c r="U55" s="88"/>
      <c r="V55" s="88"/>
      <c r="W55" s="89"/>
    </row>
    <row r="56" spans="1:23" s="23" customFormat="1" ht="16.149999999999999" customHeight="1">
      <c r="A56" s="32"/>
      <c r="B56" s="32"/>
      <c r="C56" s="106"/>
      <c r="D56" s="99" t="s">
        <v>61</v>
      </c>
      <c r="E56" s="100">
        <v>10436</v>
      </c>
      <c r="F56" s="100">
        <v>5129</v>
      </c>
      <c r="G56" s="100">
        <v>5307</v>
      </c>
      <c r="H56" s="101">
        <v>70464160.400000006</v>
      </c>
      <c r="I56" s="33"/>
      <c r="J56" s="34">
        <f t="shared" si="0"/>
        <v>0</v>
      </c>
      <c r="K56" s="35">
        <f t="shared" si="1"/>
        <v>10436</v>
      </c>
      <c r="L56" s="36">
        <f>SUM(H57:H60)</f>
        <v>70464160.400000006</v>
      </c>
      <c r="M56" s="37">
        <f t="shared" si="2"/>
        <v>0</v>
      </c>
      <c r="T56" s="86"/>
      <c r="U56" s="86"/>
      <c r="V56" s="86"/>
      <c r="W56" s="87"/>
    </row>
    <row r="57" spans="1:23" ht="16.149999999999999" customHeight="1">
      <c r="A57" s="32"/>
      <c r="B57" s="32"/>
      <c r="C57" s="107">
        <v>15</v>
      </c>
      <c r="D57" s="103" t="s">
        <v>94</v>
      </c>
      <c r="E57" s="104">
        <v>4332</v>
      </c>
      <c r="F57" s="104">
        <v>2148</v>
      </c>
      <c r="G57" s="104">
        <v>2184</v>
      </c>
      <c r="H57" s="105">
        <v>30562813.690000001</v>
      </c>
      <c r="I57" s="38"/>
      <c r="J57" s="34">
        <f t="shared" si="0"/>
        <v>0</v>
      </c>
      <c r="K57" s="35">
        <f t="shared" si="1"/>
        <v>4332</v>
      </c>
      <c r="M57" s="37"/>
      <c r="T57" s="88"/>
      <c r="U57" s="88"/>
      <c r="V57" s="88"/>
      <c r="W57" s="89"/>
    </row>
    <row r="58" spans="1:23" ht="16.149999999999999" customHeight="1">
      <c r="A58" s="32"/>
      <c r="B58" s="32"/>
      <c r="C58" s="107">
        <v>27</v>
      </c>
      <c r="D58" s="103" t="s">
        <v>47</v>
      </c>
      <c r="E58" s="104">
        <v>1340</v>
      </c>
      <c r="F58" s="104">
        <v>660</v>
      </c>
      <c r="G58" s="104">
        <v>680</v>
      </c>
      <c r="H58" s="105">
        <v>8290793.21</v>
      </c>
      <c r="I58" s="38"/>
      <c r="J58" s="34">
        <f t="shared" si="0"/>
        <v>0</v>
      </c>
      <c r="K58" s="35">
        <f t="shared" si="1"/>
        <v>1340</v>
      </c>
      <c r="M58" s="37"/>
      <c r="T58" s="88"/>
      <c r="U58" s="88"/>
      <c r="V58" s="88"/>
      <c r="W58" s="89"/>
    </row>
    <row r="59" spans="1:23" ht="16.149999999999999" customHeight="1">
      <c r="A59" s="32"/>
      <c r="B59" s="32"/>
      <c r="C59" s="107">
        <v>32</v>
      </c>
      <c r="D59" s="103" t="s">
        <v>95</v>
      </c>
      <c r="E59" s="104">
        <v>981</v>
      </c>
      <c r="F59" s="104">
        <v>461</v>
      </c>
      <c r="G59" s="104">
        <v>520</v>
      </c>
      <c r="H59" s="105">
        <v>6228499.71</v>
      </c>
      <c r="I59" s="38"/>
      <c r="J59" s="34">
        <f t="shared" si="0"/>
        <v>0</v>
      </c>
      <c r="K59" s="35">
        <f t="shared" si="1"/>
        <v>981</v>
      </c>
      <c r="M59" s="37"/>
      <c r="T59" s="88"/>
      <c r="U59" s="88"/>
      <c r="V59" s="88"/>
      <c r="W59" s="89"/>
    </row>
    <row r="60" spans="1:23" ht="16.149999999999999" customHeight="1">
      <c r="A60" s="32"/>
      <c r="B60" s="32"/>
      <c r="C60" s="107">
        <v>36</v>
      </c>
      <c r="D60" s="103" t="s">
        <v>48</v>
      </c>
      <c r="E60" s="104">
        <v>3783</v>
      </c>
      <c r="F60" s="104">
        <v>1860</v>
      </c>
      <c r="G60" s="104">
        <v>1923</v>
      </c>
      <c r="H60" s="105">
        <v>25382053.789999999</v>
      </c>
      <c r="I60" s="38"/>
      <c r="J60" s="34">
        <f t="shared" si="0"/>
        <v>0</v>
      </c>
      <c r="K60" s="35">
        <f t="shared" si="1"/>
        <v>3783</v>
      </c>
      <c r="M60" s="37"/>
      <c r="T60" s="88"/>
      <c r="U60" s="88"/>
      <c r="V60" s="88"/>
      <c r="W60" s="89"/>
    </row>
    <row r="61" spans="1:23" s="23" customFormat="1" ht="16.149999999999999" customHeight="1">
      <c r="A61" s="32"/>
      <c r="B61" s="32"/>
      <c r="C61" s="106">
        <v>28</v>
      </c>
      <c r="D61" s="99" t="s">
        <v>96</v>
      </c>
      <c r="E61" s="100">
        <v>36965</v>
      </c>
      <c r="F61" s="100">
        <v>18259</v>
      </c>
      <c r="G61" s="100">
        <v>18706</v>
      </c>
      <c r="H61" s="101">
        <v>310950445.81</v>
      </c>
      <c r="I61" s="33"/>
      <c r="J61" s="34">
        <f t="shared" si="0"/>
        <v>0</v>
      </c>
      <c r="K61" s="35">
        <f t="shared" si="1"/>
        <v>36965</v>
      </c>
      <c r="L61" s="36">
        <f>SUM(H61)</f>
        <v>310950445.81</v>
      </c>
      <c r="M61" s="37">
        <f t="shared" si="2"/>
        <v>0</v>
      </c>
      <c r="T61" s="86"/>
      <c r="U61" s="86"/>
      <c r="V61" s="86"/>
      <c r="W61" s="87"/>
    </row>
    <row r="62" spans="1:23" s="23" customFormat="1" ht="16.149999999999999" customHeight="1">
      <c r="A62" s="32"/>
      <c r="B62" s="32"/>
      <c r="C62" s="106">
        <v>30</v>
      </c>
      <c r="D62" s="99" t="s">
        <v>97</v>
      </c>
      <c r="E62" s="100">
        <v>9018</v>
      </c>
      <c r="F62" s="100">
        <v>3902</v>
      </c>
      <c r="G62" s="100">
        <v>5116</v>
      </c>
      <c r="H62" s="101">
        <v>55067972.25</v>
      </c>
      <c r="I62" s="33"/>
      <c r="J62" s="34">
        <f t="shared" si="0"/>
        <v>0</v>
      </c>
      <c r="K62" s="35">
        <f t="shared" si="1"/>
        <v>9018</v>
      </c>
      <c r="L62" s="36">
        <f>SUM(H62)</f>
        <v>55067972.25</v>
      </c>
      <c r="M62" s="37">
        <f t="shared" si="2"/>
        <v>0</v>
      </c>
      <c r="T62" s="86"/>
      <c r="U62" s="86"/>
      <c r="V62" s="86"/>
      <c r="W62" s="87"/>
    </row>
    <row r="63" spans="1:23" s="23" customFormat="1" ht="16.149999999999999" customHeight="1">
      <c r="A63" s="32"/>
      <c r="B63" s="32"/>
      <c r="C63" s="106">
        <v>31</v>
      </c>
      <c r="D63" s="99" t="s">
        <v>64</v>
      </c>
      <c r="E63" s="100">
        <v>3298</v>
      </c>
      <c r="F63" s="100">
        <v>1502</v>
      </c>
      <c r="G63" s="100">
        <v>1796</v>
      </c>
      <c r="H63" s="101">
        <v>26689080.800000001</v>
      </c>
      <c r="I63" s="33"/>
      <c r="J63" s="34">
        <f t="shared" si="0"/>
        <v>0</v>
      </c>
      <c r="K63" s="35">
        <f t="shared" si="1"/>
        <v>3298</v>
      </c>
      <c r="L63" s="36">
        <f>SUM(H63)</f>
        <v>26689080.800000001</v>
      </c>
      <c r="M63" s="37">
        <f t="shared" si="2"/>
        <v>0</v>
      </c>
      <c r="T63" s="86"/>
      <c r="U63" s="86"/>
      <c r="V63" s="86"/>
      <c r="W63" s="87"/>
    </row>
    <row r="64" spans="1:23" s="23" customFormat="1" ht="16.149999999999999" customHeight="1">
      <c r="A64" s="32"/>
      <c r="B64" s="32"/>
      <c r="C64" s="106">
        <v>26</v>
      </c>
      <c r="D64" s="99" t="s">
        <v>66</v>
      </c>
      <c r="E64" s="100">
        <v>1558</v>
      </c>
      <c r="F64" s="100">
        <v>701</v>
      </c>
      <c r="G64" s="100">
        <v>857</v>
      </c>
      <c r="H64" s="101">
        <v>10916330.300000001</v>
      </c>
      <c r="I64" s="33"/>
      <c r="J64" s="34">
        <f t="shared" si="0"/>
        <v>0</v>
      </c>
      <c r="K64" s="35">
        <f t="shared" si="1"/>
        <v>1558</v>
      </c>
      <c r="L64" s="36">
        <f>SUM(H64)</f>
        <v>10916330.300000001</v>
      </c>
      <c r="M64" s="37">
        <f t="shared" si="2"/>
        <v>0</v>
      </c>
      <c r="T64" s="86"/>
      <c r="U64" s="86"/>
      <c r="V64" s="86"/>
      <c r="W64" s="87"/>
    </row>
    <row r="65" spans="1:23" s="23" customFormat="1" ht="16.149999999999999" customHeight="1">
      <c r="A65" s="32"/>
      <c r="B65" s="32"/>
      <c r="C65" s="106"/>
      <c r="D65" s="99" t="s">
        <v>98</v>
      </c>
      <c r="E65" s="100">
        <v>23909</v>
      </c>
      <c r="F65" s="100">
        <v>11156</v>
      </c>
      <c r="G65" s="100">
        <v>12753</v>
      </c>
      <c r="H65" s="101">
        <v>181195474.94</v>
      </c>
      <c r="I65" s="33"/>
      <c r="J65" s="34">
        <f t="shared" si="0"/>
        <v>0</v>
      </c>
      <c r="K65" s="35">
        <f t="shared" si="1"/>
        <v>23909</v>
      </c>
      <c r="L65" s="36">
        <f>SUM(H66:H68)</f>
        <v>181195474.94</v>
      </c>
      <c r="M65" s="37">
        <f t="shared" si="2"/>
        <v>0</v>
      </c>
      <c r="T65" s="86"/>
      <c r="U65" s="86"/>
      <c r="V65" s="86"/>
      <c r="W65" s="87"/>
    </row>
    <row r="66" spans="1:23" ht="16.149999999999999" customHeight="1">
      <c r="A66" s="32"/>
      <c r="B66" s="32"/>
      <c r="C66" s="107">
        <v>3</v>
      </c>
      <c r="D66" s="103" t="s">
        <v>99</v>
      </c>
      <c r="E66" s="104">
        <v>8385</v>
      </c>
      <c r="F66" s="104">
        <v>3876</v>
      </c>
      <c r="G66" s="104">
        <v>4509</v>
      </c>
      <c r="H66" s="105">
        <v>51770084.469999999</v>
      </c>
      <c r="I66" s="38"/>
      <c r="J66" s="34">
        <f t="shared" si="0"/>
        <v>0</v>
      </c>
      <c r="K66" s="35">
        <f t="shared" si="1"/>
        <v>8385</v>
      </c>
      <c r="M66" s="37"/>
      <c r="T66" s="88"/>
      <c r="U66" s="88"/>
      <c r="V66" s="88"/>
      <c r="W66" s="89"/>
    </row>
    <row r="67" spans="1:23" ht="16.149999999999999" customHeight="1">
      <c r="A67" s="32"/>
      <c r="B67" s="32"/>
      <c r="C67" s="107">
        <v>12</v>
      </c>
      <c r="D67" s="103" t="s">
        <v>100</v>
      </c>
      <c r="E67" s="104">
        <v>2935</v>
      </c>
      <c r="F67" s="104">
        <v>1357</v>
      </c>
      <c r="G67" s="104">
        <v>1578</v>
      </c>
      <c r="H67" s="105">
        <v>20184444.32</v>
      </c>
      <c r="I67" s="38"/>
      <c r="J67" s="34">
        <f t="shared" si="0"/>
        <v>0</v>
      </c>
      <c r="K67" s="35">
        <f t="shared" si="1"/>
        <v>2935</v>
      </c>
      <c r="M67" s="37"/>
      <c r="T67" s="88"/>
      <c r="U67" s="88"/>
      <c r="V67" s="88"/>
      <c r="W67" s="89"/>
    </row>
    <row r="68" spans="1:23" ht="16.149999999999999" customHeight="1">
      <c r="A68" s="32"/>
      <c r="B68" s="32"/>
      <c r="C68" s="107">
        <v>46</v>
      </c>
      <c r="D68" s="103" t="s">
        <v>49</v>
      </c>
      <c r="E68" s="104">
        <v>12589</v>
      </c>
      <c r="F68" s="104">
        <v>5923</v>
      </c>
      <c r="G68" s="104">
        <v>6666</v>
      </c>
      <c r="H68" s="105">
        <v>109240946.15000001</v>
      </c>
      <c r="I68" s="38"/>
      <c r="J68" s="34">
        <f t="shared" si="0"/>
        <v>0</v>
      </c>
      <c r="K68" s="35">
        <f t="shared" si="1"/>
        <v>12589</v>
      </c>
      <c r="M68" s="37"/>
      <c r="T68" s="88"/>
      <c r="U68" s="88"/>
      <c r="V68" s="88"/>
      <c r="W68" s="89"/>
    </row>
    <row r="69" spans="1:23" s="23" customFormat="1" ht="16.149999999999999" customHeight="1">
      <c r="A69" s="32"/>
      <c r="B69" s="32"/>
      <c r="C69" s="106"/>
      <c r="D69" s="99" t="s">
        <v>65</v>
      </c>
      <c r="E69" s="100">
        <v>10088</v>
      </c>
      <c r="F69" s="100">
        <v>4840</v>
      </c>
      <c r="G69" s="100">
        <v>5248</v>
      </c>
      <c r="H69" s="101">
        <v>90069933.269999996</v>
      </c>
      <c r="I69" s="33"/>
      <c r="J69" s="34">
        <f t="shared" si="0"/>
        <v>0</v>
      </c>
      <c r="K69" s="35">
        <f t="shared" si="1"/>
        <v>10088</v>
      </c>
      <c r="L69" s="36">
        <f>SUM(H70:H72)</f>
        <v>90069933.269999996</v>
      </c>
      <c r="M69" s="37">
        <f t="shared" si="2"/>
        <v>0</v>
      </c>
      <c r="T69" s="86"/>
      <c r="U69" s="86"/>
      <c r="V69" s="86"/>
      <c r="W69" s="87"/>
    </row>
    <row r="70" spans="1:23" ht="16.149999999999999" customHeight="1">
      <c r="A70" s="32"/>
      <c r="B70" s="32"/>
      <c r="C70" s="107">
        <v>1</v>
      </c>
      <c r="D70" s="103" t="s">
        <v>101</v>
      </c>
      <c r="E70" s="104">
        <v>1523</v>
      </c>
      <c r="F70" s="104">
        <v>700</v>
      </c>
      <c r="G70" s="104">
        <v>823</v>
      </c>
      <c r="H70" s="105">
        <v>13048160.93</v>
      </c>
      <c r="I70" s="38"/>
      <c r="J70" s="34">
        <f t="shared" si="0"/>
        <v>0</v>
      </c>
      <c r="K70" s="35">
        <f t="shared" si="1"/>
        <v>1523</v>
      </c>
      <c r="M70" s="37"/>
      <c r="T70" s="88"/>
      <c r="U70" s="88"/>
      <c r="V70" s="88"/>
      <c r="W70" s="89"/>
    </row>
    <row r="71" spans="1:23" ht="16.149999999999999" customHeight="1">
      <c r="A71" s="32"/>
      <c r="B71" s="32"/>
      <c r="C71" s="107">
        <v>20</v>
      </c>
      <c r="D71" s="103" t="s">
        <v>102</v>
      </c>
      <c r="E71" s="104">
        <v>3659</v>
      </c>
      <c r="F71" s="104">
        <v>1772</v>
      </c>
      <c r="G71" s="104">
        <v>1887</v>
      </c>
      <c r="H71" s="105">
        <v>31762420.73</v>
      </c>
      <c r="I71" s="38"/>
      <c r="J71" s="34">
        <f t="shared" si="0"/>
        <v>0</v>
      </c>
      <c r="K71" s="35">
        <f t="shared" si="1"/>
        <v>3659</v>
      </c>
      <c r="M71" s="37"/>
      <c r="T71" s="88"/>
      <c r="U71" s="88"/>
      <c r="V71" s="88"/>
      <c r="W71" s="89"/>
    </row>
    <row r="72" spans="1:23" ht="16.149999999999999" customHeight="1">
      <c r="A72" s="32"/>
      <c r="B72" s="32"/>
      <c r="C72" s="107">
        <v>48</v>
      </c>
      <c r="D72" s="103" t="s">
        <v>103</v>
      </c>
      <c r="E72" s="104">
        <v>4906</v>
      </c>
      <c r="F72" s="104">
        <v>2368</v>
      </c>
      <c r="G72" s="104">
        <v>2538</v>
      </c>
      <c r="H72" s="105">
        <v>45259351.609999999</v>
      </c>
      <c r="I72" s="38"/>
      <c r="J72" s="34">
        <f t="shared" si="0"/>
        <v>0</v>
      </c>
      <c r="K72" s="35">
        <f t="shared" si="1"/>
        <v>4906</v>
      </c>
      <c r="M72" s="37"/>
      <c r="N72" s="40"/>
      <c r="T72" s="88"/>
      <c r="U72" s="88"/>
      <c r="V72" s="88"/>
      <c r="W72" s="89"/>
    </row>
    <row r="73" spans="1:23" s="23" customFormat="1" ht="16.149999999999999" customHeight="1">
      <c r="A73" s="32"/>
      <c r="B73" s="32"/>
      <c r="C73" s="106">
        <v>51</v>
      </c>
      <c r="D73" s="99" t="s">
        <v>67</v>
      </c>
      <c r="E73" s="100">
        <v>275</v>
      </c>
      <c r="F73" s="100">
        <v>122</v>
      </c>
      <c r="G73" s="100">
        <v>153</v>
      </c>
      <c r="H73" s="101">
        <v>1984919.4</v>
      </c>
      <c r="I73" s="33"/>
      <c r="J73" s="34">
        <f t="shared" si="0"/>
        <v>0</v>
      </c>
      <c r="K73" s="35">
        <f t="shared" si="1"/>
        <v>275</v>
      </c>
      <c r="L73" s="36">
        <f>SUM(H73)</f>
        <v>1984919.4</v>
      </c>
      <c r="M73" s="37">
        <f t="shared" si="2"/>
        <v>0</v>
      </c>
      <c r="T73" s="86"/>
      <c r="U73" s="86"/>
      <c r="V73" s="86"/>
      <c r="W73" s="87"/>
    </row>
    <row r="74" spans="1:23" s="23" customFormat="1" ht="16.149999999999999" customHeight="1">
      <c r="A74" s="32"/>
      <c r="B74" s="32"/>
      <c r="C74" s="106">
        <v>52</v>
      </c>
      <c r="D74" s="99" t="s">
        <v>68</v>
      </c>
      <c r="E74" s="100">
        <v>433</v>
      </c>
      <c r="F74" s="100">
        <v>196</v>
      </c>
      <c r="G74" s="100">
        <v>237</v>
      </c>
      <c r="H74" s="101">
        <v>2705108.07</v>
      </c>
      <c r="I74" s="33"/>
      <c r="J74" s="34">
        <f t="shared" si="0"/>
        <v>0</v>
      </c>
      <c r="K74" s="35">
        <f t="shared" si="1"/>
        <v>433</v>
      </c>
      <c r="L74" s="36">
        <f>SUM(H74)</f>
        <v>2705108.07</v>
      </c>
      <c r="M74" s="37">
        <f t="shared" si="2"/>
        <v>0</v>
      </c>
      <c r="T74" s="86"/>
      <c r="U74" s="86"/>
      <c r="V74" s="86"/>
      <c r="W74" s="87"/>
    </row>
    <row r="75" spans="1:23" ht="18.600000000000001" customHeight="1">
      <c r="A75" s="32"/>
      <c r="B75" s="32"/>
      <c r="C75" s="109"/>
      <c r="D75" s="109" t="s">
        <v>8</v>
      </c>
      <c r="E75" s="110">
        <v>231775</v>
      </c>
      <c r="F75" s="110">
        <v>109731</v>
      </c>
      <c r="G75" s="110">
        <v>122044</v>
      </c>
      <c r="H75" s="111">
        <v>1678493798.23</v>
      </c>
      <c r="I75" s="33"/>
      <c r="J75" s="34">
        <f t="shared" si="0"/>
        <v>0</v>
      </c>
      <c r="K75" s="35">
        <f t="shared" si="1"/>
        <v>231775</v>
      </c>
      <c r="L75" s="40">
        <f>SUM(L13:L74)</f>
        <v>1678493798.23</v>
      </c>
      <c r="M75" s="37">
        <f t="shared" si="2"/>
        <v>0</v>
      </c>
      <c r="T75" s="86"/>
      <c r="U75" s="86"/>
      <c r="V75" s="86"/>
      <c r="W75" s="87"/>
    </row>
    <row r="76" spans="1:23" ht="19.7" customHeight="1">
      <c r="A76" s="32"/>
      <c r="B76" s="32"/>
      <c r="C76" s="112" t="s">
        <v>9</v>
      </c>
      <c r="D76" s="113"/>
      <c r="E76" s="113"/>
      <c r="F76" s="113"/>
      <c r="G76" s="114"/>
      <c r="H76" s="114"/>
      <c r="I76" s="41"/>
      <c r="J76" s="42"/>
    </row>
    <row r="77" spans="1:23" ht="19.7" customHeight="1">
      <c r="C77" s="144" t="s">
        <v>10</v>
      </c>
      <c r="D77" s="144"/>
      <c r="E77" s="144"/>
      <c r="F77" s="144"/>
      <c r="G77" s="144"/>
      <c r="H77" s="144"/>
      <c r="I77" s="43"/>
      <c r="J77" s="44"/>
    </row>
    <row r="78" spans="1:23" ht="19.7" customHeight="1">
      <c r="C78" s="144"/>
      <c r="D78" s="144"/>
      <c r="E78" s="144"/>
      <c r="F78" s="144"/>
      <c r="G78" s="144"/>
      <c r="H78" s="144"/>
      <c r="I78" s="43"/>
      <c r="J78" s="44"/>
    </row>
    <row r="79" spans="1:23">
      <c r="E79" s="45"/>
      <c r="F79" s="45"/>
      <c r="G79" s="46"/>
      <c r="H79" s="46"/>
      <c r="I79" s="46"/>
    </row>
    <row r="80" spans="1:23" hidden="1"/>
    <row r="81" spans="5:10" hidden="1">
      <c r="E81" s="47">
        <f t="shared" ref="E81:H81" si="3">E74+E73+E69+E65+E64+E63+E62+E61+E56+E53+E48+E42+E32+E31+E28+E27+E26+E22+E13</f>
        <v>231775</v>
      </c>
      <c r="F81" s="47">
        <f t="shared" si="3"/>
        <v>109731</v>
      </c>
      <c r="G81" s="47">
        <f t="shared" si="3"/>
        <v>122044</v>
      </c>
      <c r="H81" s="47">
        <f t="shared" si="3"/>
        <v>1678493798.23</v>
      </c>
      <c r="I81" s="47"/>
      <c r="J81" s="42"/>
    </row>
    <row r="82" spans="5:10" hidden="1">
      <c r="G82" s="48"/>
      <c r="H82" s="48"/>
      <c r="I82" s="48"/>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S18" sqref="S18"/>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6" t="s">
        <v>4</v>
      </c>
      <c r="B1" s="146"/>
      <c r="C1" s="146"/>
      <c r="D1" s="146"/>
      <c r="E1" s="146"/>
      <c r="F1" s="146"/>
      <c r="G1" s="146"/>
      <c r="H1" s="146"/>
      <c r="I1" s="146"/>
      <c r="J1" s="146"/>
      <c r="K1" s="146"/>
      <c r="L1" s="146"/>
      <c r="M1" s="146"/>
      <c r="N1" s="146"/>
      <c r="O1" s="146"/>
      <c r="P1" s="146"/>
    </row>
    <row r="2" spans="1:16" ht="20.100000000000001" customHeight="1">
      <c r="A2" s="148" t="s">
        <v>82</v>
      </c>
      <c r="B2" s="148"/>
      <c r="C2" s="148"/>
      <c r="D2" s="148"/>
      <c r="E2" s="148"/>
      <c r="F2" s="148"/>
      <c r="G2" s="148"/>
      <c r="H2" s="148"/>
      <c r="I2" s="148"/>
      <c r="J2" s="148"/>
      <c r="K2" s="148"/>
      <c r="L2" s="148"/>
      <c r="M2" s="148"/>
      <c r="N2" s="148"/>
      <c r="O2" s="148"/>
      <c r="P2" s="148"/>
    </row>
    <row r="3" spans="1:16" s="61" customFormat="1" ht="21.4" customHeight="1">
      <c r="A3" s="148" t="s">
        <v>11</v>
      </c>
      <c r="B3" s="148"/>
      <c r="C3" s="148"/>
      <c r="D3" s="148"/>
      <c r="E3" s="148"/>
      <c r="F3" s="148"/>
      <c r="G3" s="148"/>
      <c r="H3" s="148"/>
      <c r="I3" s="148"/>
      <c r="J3" s="148"/>
      <c r="K3" s="148"/>
      <c r="L3" s="148"/>
      <c r="M3" s="148"/>
      <c r="N3" s="148"/>
      <c r="O3" s="148"/>
      <c r="P3" s="148"/>
    </row>
    <row r="4" spans="1:16" ht="23.25" customHeight="1">
      <c r="A4" s="62"/>
      <c r="B4" s="63"/>
      <c r="C4" s="148"/>
      <c r="D4" s="148"/>
      <c r="E4" s="148"/>
      <c r="F4" s="148"/>
      <c r="G4" s="149"/>
    </row>
    <row r="5" spans="1:16" ht="15" customHeight="1">
      <c r="I5" s="64"/>
      <c r="J5" s="64"/>
    </row>
    <row r="6" spans="1:16" ht="20.25" customHeight="1">
      <c r="I6" s="65"/>
      <c r="J6" s="66"/>
      <c r="K6" s="67"/>
      <c r="L6" s="67"/>
    </row>
    <row r="7" spans="1:16" ht="20.25" customHeight="1">
      <c r="A7" s="97" t="str">
        <f>'Totales y gasto'!$D$13</f>
        <v>ANDALUCIA</v>
      </c>
      <c r="B7" s="45">
        <f>'Totales y gasto'!$E$13</f>
        <v>43262</v>
      </c>
      <c r="I7" s="68"/>
      <c r="J7" s="69"/>
      <c r="K7" s="69"/>
      <c r="L7" s="69"/>
    </row>
    <row r="8" spans="1:16" ht="20.25" customHeight="1">
      <c r="A8" s="97" t="str">
        <f>'Totales y gasto'!$D$22</f>
        <v>ARAGÓN</v>
      </c>
      <c r="B8" s="45">
        <f>'Totales y gasto'!$E$22</f>
        <v>6741</v>
      </c>
      <c r="I8" s="68"/>
      <c r="J8" s="69"/>
      <c r="K8" s="69"/>
      <c r="L8" s="69"/>
    </row>
    <row r="9" spans="1:16" ht="20.25" customHeight="1">
      <c r="A9" s="97" t="str">
        <f>'Totales y gasto'!$D$26</f>
        <v>ASTURIAS</v>
      </c>
      <c r="B9" s="45">
        <f>'Totales y gasto'!$E$26</f>
        <v>3216</v>
      </c>
      <c r="I9" s="68"/>
      <c r="J9" s="69"/>
      <c r="K9" s="69"/>
      <c r="L9" s="69"/>
    </row>
    <row r="10" spans="1:16" ht="20.25" customHeight="1">
      <c r="A10" s="97" t="str">
        <f>'Totales y gasto'!$D$27</f>
        <v>ILLES BALEARS</v>
      </c>
      <c r="B10" s="45">
        <f>'Totales y gasto'!$E$27</f>
        <v>6202</v>
      </c>
      <c r="I10" s="68"/>
      <c r="J10" s="69"/>
      <c r="K10" s="69"/>
      <c r="L10" s="69"/>
    </row>
    <row r="11" spans="1:16" ht="20.25" customHeight="1">
      <c r="A11" s="97" t="str">
        <f>'Totales y gasto'!$D$28</f>
        <v>CANARIAS</v>
      </c>
      <c r="B11" s="45">
        <f>'Totales y gasto'!$E$28</f>
        <v>8071</v>
      </c>
      <c r="I11" s="68"/>
      <c r="J11" s="69"/>
      <c r="K11" s="69"/>
      <c r="L11" s="69"/>
    </row>
    <row r="12" spans="1:16" ht="20.25" customHeight="1">
      <c r="A12" s="97" t="str">
        <f>'Totales y gasto'!$D$31</f>
        <v>CANTABRIA</v>
      </c>
      <c r="B12" s="45">
        <f>'Totales y gasto'!$E$31</f>
        <v>2263</v>
      </c>
      <c r="I12" s="68"/>
      <c r="J12" s="69"/>
      <c r="K12" s="69"/>
      <c r="L12" s="69"/>
    </row>
    <row r="13" spans="1:16" ht="20.25" customHeight="1">
      <c r="A13" s="97" t="str">
        <f>'Totales y gasto'!$D$32</f>
        <v>CASTILLA Y LEÓN</v>
      </c>
      <c r="B13" s="45">
        <f>'Totales y gasto'!$E$32</f>
        <v>9542</v>
      </c>
      <c r="I13" s="68"/>
      <c r="J13" s="69"/>
      <c r="K13" s="69"/>
      <c r="L13" s="69"/>
    </row>
    <row r="14" spans="1:16" ht="20.25" customHeight="1">
      <c r="A14" s="97" t="str">
        <f>'Totales y gasto'!$D$42</f>
        <v>CASTILLA LA MANCHA</v>
      </c>
      <c r="B14" s="45">
        <f>'Totales y gasto'!$E$42</f>
        <v>9843</v>
      </c>
      <c r="I14" s="68"/>
      <c r="J14" s="69"/>
      <c r="K14" s="69"/>
      <c r="L14" s="69"/>
    </row>
    <row r="15" spans="1:16" ht="20.25" customHeight="1">
      <c r="A15" s="97" t="str">
        <f>'Totales y gasto'!$D$48</f>
        <v>CATALUÑA</v>
      </c>
      <c r="B15" s="45">
        <f>'Totales y gasto'!$E$48</f>
        <v>41297</v>
      </c>
      <c r="I15" s="68"/>
      <c r="J15" s="69"/>
      <c r="K15" s="69"/>
      <c r="L15" s="69"/>
    </row>
    <row r="16" spans="1:16" ht="20.25" customHeight="1">
      <c r="A16" s="97" t="str">
        <f>'Totales y gasto'!$D$53</f>
        <v>EXTREMADURA</v>
      </c>
      <c r="B16" s="45">
        <f>'Totales y gasto'!$E$53</f>
        <v>5358</v>
      </c>
      <c r="I16" s="68"/>
      <c r="J16" s="69"/>
      <c r="K16" s="69"/>
      <c r="L16" s="69"/>
    </row>
    <row r="17" spans="1:12" ht="20.25" customHeight="1">
      <c r="A17" s="97" t="str">
        <f>'Totales y gasto'!$D$56</f>
        <v>GALICIA</v>
      </c>
      <c r="B17" s="45">
        <f>'Totales y gasto'!$E$56</f>
        <v>10436</v>
      </c>
      <c r="I17" s="68"/>
      <c r="J17" s="69"/>
      <c r="K17" s="69"/>
      <c r="L17" s="69"/>
    </row>
    <row r="18" spans="1:12" ht="20.25" customHeight="1">
      <c r="A18" s="97" t="str">
        <f>'Totales y gasto'!$D$61</f>
        <v>MADRID</v>
      </c>
      <c r="B18" s="45">
        <f>'Totales y gasto'!$E$61</f>
        <v>36965</v>
      </c>
      <c r="I18" s="68"/>
      <c r="J18" s="69"/>
      <c r="K18" s="69"/>
      <c r="L18" s="69"/>
    </row>
    <row r="19" spans="1:12" ht="20.25" customHeight="1">
      <c r="A19" s="97" t="str">
        <f>'Totales y gasto'!$D$62</f>
        <v>MURCIA</v>
      </c>
      <c r="B19" s="45">
        <f>'Totales y gasto'!$E$62</f>
        <v>9018</v>
      </c>
      <c r="I19" s="68"/>
      <c r="J19" s="69"/>
      <c r="K19" s="69"/>
      <c r="L19" s="69"/>
    </row>
    <row r="20" spans="1:12" ht="20.25" customHeight="1">
      <c r="A20" s="97" t="str">
        <f>'Totales y gasto'!$D$63</f>
        <v>NAVARRA</v>
      </c>
      <c r="B20" s="45">
        <f>'Totales y gasto'!$E$63</f>
        <v>3298</v>
      </c>
      <c r="I20" s="68"/>
      <c r="J20" s="69"/>
      <c r="K20" s="69"/>
      <c r="L20" s="69"/>
    </row>
    <row r="21" spans="1:12" ht="20.25" customHeight="1">
      <c r="A21" s="97" t="str">
        <f>'Totales y gasto'!$D$64</f>
        <v>LA RIOJA</v>
      </c>
      <c r="B21" s="45">
        <f>'Totales y gasto'!$E$64</f>
        <v>1558</v>
      </c>
      <c r="I21" s="68"/>
      <c r="J21" s="69"/>
      <c r="K21" s="69"/>
      <c r="L21" s="69"/>
    </row>
    <row r="22" spans="1:12" ht="20.25" customHeight="1">
      <c r="A22" s="97" t="str">
        <f>'Totales y gasto'!$D$65</f>
        <v>COM. VALENCIANA</v>
      </c>
      <c r="B22" s="45">
        <f>'Totales y gasto'!$E$65</f>
        <v>23909</v>
      </c>
      <c r="I22" s="68"/>
      <c r="J22" s="69"/>
      <c r="K22" s="69"/>
      <c r="L22" s="69"/>
    </row>
    <row r="23" spans="1:12" ht="20.25" customHeight="1">
      <c r="A23" s="97" t="str">
        <f>'Totales y gasto'!$D$69</f>
        <v>PAÍS VASCO</v>
      </c>
      <c r="B23" s="45">
        <f>'Totales y gasto'!$E$69</f>
        <v>10088</v>
      </c>
      <c r="I23" s="68"/>
      <c r="J23" s="69"/>
      <c r="K23" s="69"/>
      <c r="L23" s="69"/>
    </row>
    <row r="24" spans="1:12" ht="20.25" customHeight="1">
      <c r="A24" s="97" t="str">
        <f>'Totales y gasto'!$D$73</f>
        <v>CEUTA</v>
      </c>
      <c r="B24" s="45">
        <f>'Totales y gasto'!$E$73</f>
        <v>275</v>
      </c>
      <c r="I24" s="68"/>
      <c r="J24" s="69"/>
      <c r="K24" s="69"/>
      <c r="L24" s="69"/>
    </row>
    <row r="25" spans="1:12" ht="20.25" customHeight="1">
      <c r="A25" s="97" t="str">
        <f>'Totales y gasto'!$D$74</f>
        <v>MELILLA</v>
      </c>
      <c r="B25" s="45">
        <f>'Totales y gasto'!$E$74</f>
        <v>433</v>
      </c>
      <c r="I25" s="68"/>
      <c r="J25" s="69"/>
      <c r="K25" s="69"/>
      <c r="L25" s="69"/>
    </row>
    <row r="26" spans="1:12" ht="20.25" customHeight="1">
      <c r="I26" s="70"/>
      <c r="J26" s="71"/>
      <c r="K26" s="71"/>
      <c r="L26" s="71"/>
    </row>
    <row r="27" spans="1:12" ht="20.25" customHeight="1">
      <c r="B27" s="45">
        <f>'Totales y gasto'!$E$75</f>
        <v>231775</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8</v>
      </c>
      <c r="C36" s="73">
        <f>B27</f>
        <v>231775</v>
      </c>
      <c r="D36" s="11"/>
      <c r="F36" s="11"/>
    </row>
    <row r="37" spans="1:16" ht="19.7" customHeight="1">
      <c r="D37" s="41"/>
      <c r="E37" s="41"/>
      <c r="F37" s="41"/>
      <c r="G37" s="42"/>
    </row>
    <row r="38" spans="1:16" s="61" customFormat="1" ht="19.7" customHeight="1">
      <c r="A38" s="14" t="s">
        <v>9</v>
      </c>
      <c r="B38" s="14"/>
      <c r="C38" s="14"/>
      <c r="D38" s="74"/>
      <c r="E38" s="74"/>
      <c r="F38" s="74"/>
      <c r="G38" s="75"/>
    </row>
    <row r="39" spans="1:16" s="61" customFormat="1" ht="19.7" customHeight="1">
      <c r="A39" s="154" t="s">
        <v>10</v>
      </c>
      <c r="B39" s="154"/>
      <c r="C39" s="154"/>
      <c r="D39" s="154"/>
      <c r="E39" s="154"/>
      <c r="F39" s="154"/>
      <c r="G39" s="154"/>
      <c r="H39" s="154"/>
      <c r="I39" s="154"/>
      <c r="J39" s="154"/>
      <c r="K39" s="154"/>
      <c r="L39" s="154"/>
      <c r="M39" s="154"/>
      <c r="N39" s="154"/>
      <c r="O39" s="154"/>
      <c r="P39" s="154"/>
    </row>
    <row r="40" spans="1:16" s="61" customFormat="1" ht="19.7" customHeight="1">
      <c r="A40" s="154"/>
      <c r="B40" s="154"/>
      <c r="C40" s="154"/>
      <c r="D40" s="154"/>
      <c r="E40" s="154"/>
      <c r="F40" s="154"/>
      <c r="G40" s="154"/>
      <c r="H40" s="154"/>
      <c r="I40" s="154"/>
      <c r="J40" s="154"/>
      <c r="K40" s="154"/>
      <c r="L40" s="154"/>
      <c r="M40" s="154"/>
      <c r="N40" s="154"/>
      <c r="O40" s="154"/>
      <c r="P40" s="154"/>
    </row>
    <row r="41" spans="1:16" s="61" customFormat="1" ht="15">
      <c r="A41" s="14"/>
      <c r="B41" s="14"/>
      <c r="C41" s="14"/>
      <c r="D41" s="14"/>
      <c r="E41" s="14"/>
      <c r="F41" s="14"/>
      <c r="G41" s="14"/>
    </row>
    <row r="42" spans="1:16" ht="19.7" customHeight="1">
      <c r="A42" s="155"/>
      <c r="B42" s="155"/>
      <c r="C42" s="155"/>
      <c r="D42" s="155"/>
      <c r="E42" s="155"/>
      <c r="F42" s="155"/>
      <c r="G42" s="44"/>
    </row>
    <row r="43" spans="1:16" ht="19.7" customHeight="1">
      <c r="A43" s="155"/>
      <c r="B43" s="155"/>
      <c r="C43" s="155"/>
      <c r="D43" s="155"/>
      <c r="E43" s="155"/>
      <c r="F43" s="155"/>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71D7-842A-4BDB-9BA3-813FD79F1D83}">
  <sheetPr>
    <pageSetUpPr fitToPage="1"/>
  </sheetPr>
  <dimension ref="A1:T89"/>
  <sheetViews>
    <sheetView showGridLines="0" showRowColHeaders="0" topLeftCell="A4" zoomScale="90" zoomScaleNormal="90" workbookViewId="0">
      <pane ySplit="6" topLeftCell="A10" activePane="bottomLeft" state="frozen"/>
      <selection activeCell="C25" sqref="C25"/>
      <selection pane="bottomLeft" activeCell="K38" sqref="K38"/>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60" t="s">
        <v>105</v>
      </c>
      <c r="D4" s="160"/>
      <c r="E4" s="160"/>
      <c r="F4" s="160"/>
      <c r="G4" s="160"/>
      <c r="H4" s="160"/>
      <c r="I4" s="50"/>
    </row>
    <row r="5" spans="1:20" s="49" customFormat="1" ht="19.7" customHeight="1">
      <c r="C5" s="161" t="s">
        <v>12</v>
      </c>
      <c r="D5" s="161"/>
      <c r="E5" s="161"/>
      <c r="F5" s="161"/>
      <c r="G5" s="161"/>
      <c r="H5" s="161"/>
      <c r="I5" s="51"/>
    </row>
    <row r="6" spans="1:20" ht="18.600000000000001" customHeight="1">
      <c r="D6" s="162" t="s">
        <v>104</v>
      </c>
      <c r="E6" s="149"/>
      <c r="F6" s="149"/>
      <c r="G6" s="149"/>
      <c r="H6" s="149"/>
      <c r="I6" s="52"/>
    </row>
    <row r="7" spans="1:20" ht="13.5" customHeight="1">
      <c r="E7" s="53"/>
      <c r="F7" s="53"/>
      <c r="G7" s="53"/>
      <c r="H7" s="53"/>
    </row>
    <row r="8" spans="1:20" s="23" customFormat="1" ht="24.75" customHeight="1">
      <c r="C8" s="145" t="s">
        <v>74</v>
      </c>
      <c r="D8" s="163" t="s">
        <v>80</v>
      </c>
      <c r="E8" s="153" t="s">
        <v>13</v>
      </c>
      <c r="F8" s="165"/>
      <c r="G8" s="153" t="s">
        <v>14</v>
      </c>
      <c r="H8" s="165"/>
    </row>
    <row r="9" spans="1:20" s="54" customFormat="1" ht="40.9" customHeight="1">
      <c r="C9" s="145"/>
      <c r="D9" s="164"/>
      <c r="E9" s="139" t="s">
        <v>106</v>
      </c>
      <c r="F9" s="139" t="s">
        <v>15</v>
      </c>
      <c r="G9" s="139" t="s">
        <v>106</v>
      </c>
      <c r="H9" s="139" t="s">
        <v>15</v>
      </c>
    </row>
    <row r="10" spans="1:20" s="23" customFormat="1" ht="15.75" customHeight="1">
      <c r="A10" s="54"/>
      <c r="B10" s="54"/>
      <c r="C10" s="99"/>
      <c r="D10" s="115" t="s">
        <v>84</v>
      </c>
      <c r="E10" s="100">
        <v>20605</v>
      </c>
      <c r="F10" s="116">
        <v>110.33530696432905</v>
      </c>
      <c r="G10" s="100">
        <v>53</v>
      </c>
      <c r="H10" s="116">
        <v>43.056603773584904</v>
      </c>
      <c r="I10" s="35"/>
      <c r="J10" s="55"/>
      <c r="K10" s="32"/>
      <c r="L10" s="32"/>
      <c r="M10" s="32"/>
      <c r="N10" s="32"/>
    </row>
    <row r="11" spans="1:20" ht="15.75">
      <c r="A11" s="54"/>
      <c r="B11" s="54"/>
      <c r="C11" s="102">
        <v>4</v>
      </c>
      <c r="D11" s="117" t="s">
        <v>16</v>
      </c>
      <c r="E11" s="118">
        <v>2143</v>
      </c>
      <c r="F11" s="119">
        <v>110.53663089127392</v>
      </c>
      <c r="G11" s="118">
        <v>9</v>
      </c>
      <c r="H11" s="119">
        <v>42</v>
      </c>
      <c r="I11" s="45"/>
      <c r="J11" s="48"/>
      <c r="K11" s="32"/>
      <c r="L11" s="32"/>
      <c r="M11" s="32"/>
      <c r="N11" s="32"/>
    </row>
    <row r="12" spans="1:20" ht="15.75">
      <c r="A12" s="54"/>
      <c r="B12" s="54"/>
      <c r="C12" s="102">
        <v>11</v>
      </c>
      <c r="D12" s="117" t="s">
        <v>17</v>
      </c>
      <c r="E12" s="118">
        <v>2546</v>
      </c>
      <c r="F12" s="119">
        <v>110.02435192458759</v>
      </c>
      <c r="G12" s="118">
        <v>5</v>
      </c>
      <c r="H12" s="119">
        <v>44.8</v>
      </c>
      <c r="I12" s="45"/>
      <c r="J12" s="48"/>
      <c r="K12" s="32"/>
      <c r="L12" s="32"/>
      <c r="M12" s="32"/>
      <c r="N12" s="32"/>
    </row>
    <row r="13" spans="1:20" ht="15.75">
      <c r="A13" s="54"/>
      <c r="B13" s="54"/>
      <c r="C13" s="102">
        <v>14</v>
      </c>
      <c r="D13" s="117" t="s">
        <v>18</v>
      </c>
      <c r="E13" s="118">
        <v>2019</v>
      </c>
      <c r="F13" s="119">
        <v>109.90985636453689</v>
      </c>
      <c r="G13" s="118">
        <v>2</v>
      </c>
      <c r="H13" s="119">
        <v>42</v>
      </c>
      <c r="I13" s="45"/>
      <c r="J13" s="48"/>
      <c r="K13" s="90"/>
      <c r="L13" s="91"/>
      <c r="M13" s="90"/>
      <c r="N13" s="91"/>
      <c r="O13" s="90"/>
      <c r="P13" s="91"/>
      <c r="Q13" s="90"/>
      <c r="R13" s="91"/>
      <c r="S13" s="90"/>
      <c r="T13" s="91"/>
    </row>
    <row r="14" spans="1:20" ht="15.75">
      <c r="A14" s="54"/>
      <c r="B14" s="54"/>
      <c r="C14" s="102">
        <v>18</v>
      </c>
      <c r="D14" s="117" t="s">
        <v>19</v>
      </c>
      <c r="E14" s="118">
        <v>2228</v>
      </c>
      <c r="F14" s="119">
        <v>110.34874326750449</v>
      </c>
      <c r="G14" s="118">
        <v>10</v>
      </c>
      <c r="H14" s="119">
        <v>42</v>
      </c>
      <c r="I14" s="45"/>
      <c r="J14" s="48"/>
      <c r="K14" s="92"/>
      <c r="L14" s="93"/>
      <c r="M14" s="92"/>
      <c r="N14" s="93"/>
      <c r="O14" s="92"/>
      <c r="P14" s="93"/>
      <c r="Q14" s="92"/>
      <c r="R14" s="93"/>
      <c r="S14" s="92"/>
      <c r="T14" s="93"/>
    </row>
    <row r="15" spans="1:20" ht="15.75">
      <c r="A15" s="54"/>
      <c r="B15" s="54"/>
      <c r="C15" s="102">
        <v>21</v>
      </c>
      <c r="D15" s="117" t="s">
        <v>20</v>
      </c>
      <c r="E15" s="118">
        <v>1392</v>
      </c>
      <c r="F15" s="119">
        <v>111.27873563218391</v>
      </c>
      <c r="G15" s="118">
        <v>7</v>
      </c>
      <c r="H15" s="119">
        <v>44</v>
      </c>
      <c r="I15" s="45"/>
      <c r="J15" s="48"/>
      <c r="K15" s="92"/>
      <c r="L15" s="93"/>
      <c r="M15" s="92"/>
      <c r="N15" s="93"/>
      <c r="O15" s="92"/>
      <c r="P15" s="93"/>
      <c r="Q15" s="92"/>
      <c r="R15" s="93"/>
      <c r="S15" s="92"/>
      <c r="T15" s="93"/>
    </row>
    <row r="16" spans="1:20" ht="15.75">
      <c r="A16" s="54"/>
      <c r="B16" s="54"/>
      <c r="C16" s="102">
        <v>23</v>
      </c>
      <c r="D16" s="117" t="s">
        <v>21</v>
      </c>
      <c r="E16" s="118">
        <v>1419</v>
      </c>
      <c r="F16" s="119">
        <v>110.14023960535589</v>
      </c>
      <c r="G16" s="118">
        <v>8</v>
      </c>
      <c r="H16" s="119">
        <v>43.75</v>
      </c>
      <c r="I16" s="45"/>
      <c r="J16" s="48"/>
      <c r="K16" s="92"/>
      <c r="L16" s="93"/>
      <c r="M16" s="92"/>
      <c r="N16" s="93"/>
      <c r="O16" s="92"/>
      <c r="P16" s="93"/>
      <c r="Q16" s="92"/>
      <c r="R16" s="93"/>
      <c r="S16" s="92"/>
      <c r="T16" s="93"/>
    </row>
    <row r="17" spans="1:20" ht="15.75">
      <c r="A17" s="54"/>
      <c r="B17" s="54"/>
      <c r="C17" s="102">
        <v>29</v>
      </c>
      <c r="D17" s="117" t="s">
        <v>22</v>
      </c>
      <c r="E17" s="118">
        <v>3809</v>
      </c>
      <c r="F17" s="119">
        <v>109.88710947755317</v>
      </c>
      <c r="G17" s="118">
        <v>6</v>
      </c>
      <c r="H17" s="119">
        <v>42</v>
      </c>
      <c r="I17" s="45"/>
      <c r="J17" s="48"/>
      <c r="K17" s="92"/>
      <c r="L17" s="93"/>
      <c r="M17" s="92"/>
      <c r="N17" s="93"/>
      <c r="O17" s="92"/>
      <c r="P17" s="93"/>
      <c r="Q17" s="92"/>
      <c r="R17" s="93"/>
      <c r="S17" s="92"/>
      <c r="T17" s="93"/>
    </row>
    <row r="18" spans="1:20" ht="15.75">
      <c r="A18" s="54"/>
      <c r="B18" s="54"/>
      <c r="C18" s="102">
        <v>41</v>
      </c>
      <c r="D18" s="117" t="s">
        <v>23</v>
      </c>
      <c r="E18" s="118">
        <v>5049</v>
      </c>
      <c r="F18" s="119">
        <v>110.70370370370371</v>
      </c>
      <c r="G18" s="118">
        <v>6</v>
      </c>
      <c r="H18" s="119">
        <v>44.333333333333336</v>
      </c>
      <c r="I18" s="45"/>
      <c r="J18" s="48"/>
      <c r="K18" s="92"/>
      <c r="L18" s="93"/>
      <c r="M18" s="92"/>
      <c r="N18" s="93"/>
      <c r="O18" s="92"/>
      <c r="P18" s="93"/>
      <c r="Q18" s="92"/>
      <c r="R18" s="93"/>
      <c r="S18" s="92"/>
      <c r="T18" s="93"/>
    </row>
    <row r="19" spans="1:20" s="23" customFormat="1" ht="15.75">
      <c r="A19" s="54"/>
      <c r="B19" s="54"/>
      <c r="C19" s="106"/>
      <c r="D19" s="115" t="s">
        <v>85</v>
      </c>
      <c r="E19" s="100">
        <v>2973</v>
      </c>
      <c r="F19" s="116">
        <v>106.98822737975109</v>
      </c>
      <c r="G19" s="100">
        <v>3</v>
      </c>
      <c r="H19" s="116">
        <v>46.666666666666664</v>
      </c>
      <c r="I19" s="35"/>
      <c r="J19" s="55"/>
      <c r="K19" s="92"/>
      <c r="L19" s="93"/>
      <c r="M19" s="92"/>
      <c r="N19" s="93"/>
      <c r="O19" s="92"/>
      <c r="P19" s="93"/>
      <c r="Q19" s="92"/>
      <c r="R19" s="93"/>
      <c r="S19" s="92"/>
      <c r="T19" s="93"/>
    </row>
    <row r="20" spans="1:20" ht="15.75">
      <c r="A20" s="54"/>
      <c r="B20" s="54"/>
      <c r="C20" s="107">
        <v>22</v>
      </c>
      <c r="D20" s="117" t="s">
        <v>24</v>
      </c>
      <c r="E20" s="118">
        <v>513</v>
      </c>
      <c r="F20" s="119">
        <v>107.71734892787525</v>
      </c>
      <c r="G20" s="118">
        <v>2</v>
      </c>
      <c r="H20" s="119">
        <v>49</v>
      </c>
      <c r="I20" s="45"/>
      <c r="J20" s="48"/>
      <c r="K20" s="92"/>
      <c r="L20" s="93"/>
      <c r="M20" s="92"/>
      <c r="N20" s="93"/>
      <c r="O20" s="92"/>
      <c r="P20" s="93"/>
      <c r="Q20" s="92"/>
      <c r="R20" s="93"/>
      <c r="S20" s="92"/>
      <c r="T20" s="93"/>
    </row>
    <row r="21" spans="1:20" ht="15.75">
      <c r="A21" s="54"/>
      <c r="B21" s="54"/>
      <c r="C21" s="107">
        <v>44</v>
      </c>
      <c r="D21" s="117" t="s">
        <v>25</v>
      </c>
      <c r="E21" s="118">
        <v>316</v>
      </c>
      <c r="F21" s="119">
        <v>104.57911392405063</v>
      </c>
      <c r="G21" s="118"/>
      <c r="H21" s="119"/>
      <c r="I21" s="45"/>
      <c r="J21" s="48"/>
      <c r="K21" s="92"/>
      <c r="L21" s="93"/>
      <c r="M21" s="92"/>
      <c r="N21" s="93"/>
      <c r="O21" s="92"/>
      <c r="P21" s="93"/>
      <c r="Q21" s="92"/>
      <c r="R21" s="93"/>
      <c r="S21" s="92"/>
      <c r="T21" s="93"/>
    </row>
    <row r="22" spans="1:20" ht="15.75">
      <c r="A22" s="54"/>
      <c r="B22" s="54"/>
      <c r="C22" s="107">
        <v>50</v>
      </c>
      <c r="D22" s="117" t="s">
        <v>26</v>
      </c>
      <c r="E22" s="118">
        <v>2144</v>
      </c>
      <c r="F22" s="119">
        <v>107.16884328358209</v>
      </c>
      <c r="G22" s="118">
        <v>1</v>
      </c>
      <c r="H22" s="119">
        <v>42</v>
      </c>
      <c r="I22" s="45"/>
      <c r="J22" s="48"/>
      <c r="K22" s="90"/>
      <c r="L22" s="91"/>
      <c r="M22" s="90"/>
      <c r="N22" s="91"/>
      <c r="O22" s="90"/>
      <c r="P22" s="91"/>
      <c r="Q22" s="90"/>
      <c r="R22" s="91"/>
      <c r="S22" s="90"/>
      <c r="T22" s="91"/>
    </row>
    <row r="23" spans="1:20" s="23" customFormat="1" ht="15.75">
      <c r="A23" s="54"/>
      <c r="B23" s="54"/>
      <c r="C23" s="106">
        <v>33</v>
      </c>
      <c r="D23" s="115" t="s">
        <v>86</v>
      </c>
      <c r="E23" s="100">
        <v>1539</v>
      </c>
      <c r="F23" s="116">
        <v>107.49512670565302</v>
      </c>
      <c r="G23" s="100">
        <v>4</v>
      </c>
      <c r="H23" s="116">
        <v>42</v>
      </c>
      <c r="I23" s="35"/>
      <c r="J23" s="55"/>
      <c r="K23" s="92"/>
      <c r="L23" s="93"/>
      <c r="M23" s="92"/>
      <c r="N23" s="93"/>
      <c r="O23" s="92"/>
      <c r="P23" s="93"/>
      <c r="Q23" s="92"/>
      <c r="R23" s="93"/>
      <c r="S23" s="92"/>
      <c r="T23" s="93"/>
    </row>
    <row r="24" spans="1:20" s="23" customFormat="1" ht="15.75">
      <c r="A24" s="54"/>
      <c r="B24" s="54"/>
      <c r="C24" s="106">
        <v>7</v>
      </c>
      <c r="D24" s="115" t="s">
        <v>87</v>
      </c>
      <c r="E24" s="100">
        <v>2974</v>
      </c>
      <c r="F24" s="116">
        <v>107.78312037659718</v>
      </c>
      <c r="G24" s="100">
        <v>10</v>
      </c>
      <c r="H24" s="116">
        <v>42</v>
      </c>
      <c r="I24" s="35"/>
      <c r="J24" s="55"/>
      <c r="K24" s="92"/>
      <c r="L24" s="93"/>
      <c r="M24" s="92"/>
      <c r="N24" s="93"/>
      <c r="O24" s="92"/>
      <c r="P24" s="93"/>
      <c r="Q24" s="92"/>
      <c r="R24" s="93"/>
      <c r="S24" s="92"/>
      <c r="T24" s="93"/>
    </row>
    <row r="25" spans="1:20" s="23" customFormat="1" ht="15.75">
      <c r="A25" s="54"/>
      <c r="B25" s="54"/>
      <c r="C25" s="106"/>
      <c r="D25" s="115" t="s">
        <v>88</v>
      </c>
      <c r="E25" s="100">
        <v>3935</v>
      </c>
      <c r="F25" s="116">
        <v>111.0569250317662</v>
      </c>
      <c r="G25" s="100">
        <v>3</v>
      </c>
      <c r="H25" s="116">
        <v>46.666666666666664</v>
      </c>
      <c r="I25" s="35"/>
      <c r="J25" s="55"/>
      <c r="K25" s="92"/>
      <c r="L25" s="93"/>
      <c r="M25" s="92"/>
      <c r="N25" s="93"/>
      <c r="O25" s="92"/>
      <c r="P25" s="93"/>
      <c r="Q25" s="92"/>
      <c r="R25" s="93"/>
      <c r="S25" s="92"/>
      <c r="T25" s="93"/>
    </row>
    <row r="26" spans="1:20" ht="15.75">
      <c r="A26" s="54"/>
      <c r="B26" s="54"/>
      <c r="C26" s="107">
        <v>35</v>
      </c>
      <c r="D26" s="117" t="s">
        <v>27</v>
      </c>
      <c r="E26" s="118">
        <v>2096</v>
      </c>
      <c r="F26" s="119">
        <v>111.15887404580153</v>
      </c>
      <c r="G26" s="118">
        <v>1</v>
      </c>
      <c r="H26" s="119">
        <v>56</v>
      </c>
      <c r="I26" s="45"/>
      <c r="J26" s="48"/>
      <c r="K26" s="90"/>
      <c r="L26" s="91"/>
      <c r="M26" s="90"/>
      <c r="N26" s="91"/>
      <c r="O26" s="90"/>
      <c r="P26" s="91"/>
      <c r="Q26" s="90"/>
      <c r="R26" s="91"/>
      <c r="S26" s="90"/>
      <c r="T26" s="91"/>
    </row>
    <row r="27" spans="1:20" ht="15.75">
      <c r="A27" s="54"/>
      <c r="B27" s="54"/>
      <c r="C27" s="107">
        <v>38</v>
      </c>
      <c r="D27" s="117" t="s">
        <v>28</v>
      </c>
      <c r="E27" s="118">
        <v>1839</v>
      </c>
      <c r="F27" s="119">
        <v>110.94072865687873</v>
      </c>
      <c r="G27" s="118">
        <v>2</v>
      </c>
      <c r="H27" s="119">
        <v>42</v>
      </c>
      <c r="I27" s="45"/>
      <c r="J27" s="48"/>
      <c r="K27" s="90"/>
      <c r="L27" s="91"/>
      <c r="M27" s="90"/>
      <c r="N27" s="91"/>
      <c r="O27" s="90"/>
      <c r="P27" s="91"/>
      <c r="Q27" s="90"/>
      <c r="R27" s="91"/>
      <c r="S27" s="90"/>
      <c r="T27" s="91"/>
    </row>
    <row r="28" spans="1:20" s="23" customFormat="1" ht="15.75">
      <c r="A28" s="54"/>
      <c r="B28" s="54"/>
      <c r="C28" s="106">
        <v>39</v>
      </c>
      <c r="D28" s="115" t="s">
        <v>89</v>
      </c>
      <c r="E28" s="100">
        <v>1094</v>
      </c>
      <c r="F28" s="116">
        <v>105.96709323583181</v>
      </c>
      <c r="G28" s="100">
        <v>1</v>
      </c>
      <c r="H28" s="116">
        <v>42</v>
      </c>
      <c r="I28" s="35"/>
      <c r="J28" s="55"/>
      <c r="K28" s="90"/>
      <c r="L28" s="91"/>
      <c r="M28" s="90"/>
      <c r="N28" s="91"/>
      <c r="O28" s="90"/>
      <c r="P28" s="91"/>
      <c r="Q28" s="90"/>
      <c r="R28" s="91"/>
      <c r="S28" s="90"/>
      <c r="T28" s="91"/>
    </row>
    <row r="29" spans="1:20" s="23" customFormat="1" ht="15.75">
      <c r="A29" s="54"/>
      <c r="B29" s="54"/>
      <c r="C29" s="106"/>
      <c r="D29" s="115" t="s">
        <v>90</v>
      </c>
      <c r="E29" s="100">
        <v>4483</v>
      </c>
      <c r="F29" s="116">
        <v>107.72362257416908</v>
      </c>
      <c r="G29" s="100">
        <v>5</v>
      </c>
      <c r="H29" s="116">
        <v>42</v>
      </c>
      <c r="I29" s="35"/>
      <c r="J29" s="55"/>
      <c r="K29" s="92"/>
      <c r="L29" s="93"/>
      <c r="M29" s="92"/>
      <c r="N29" s="93"/>
      <c r="O29" s="92"/>
      <c r="P29" s="93"/>
      <c r="Q29" s="92"/>
      <c r="R29" s="93"/>
      <c r="S29" s="92"/>
      <c r="T29" s="93"/>
    </row>
    <row r="30" spans="1:20" ht="15.75">
      <c r="A30" s="54"/>
      <c r="B30" s="54"/>
      <c r="C30" s="107">
        <v>5</v>
      </c>
      <c r="D30" s="120" t="s">
        <v>29</v>
      </c>
      <c r="E30" s="118">
        <v>277</v>
      </c>
      <c r="F30" s="119">
        <v>108.7797833935018</v>
      </c>
      <c r="G30" s="118"/>
      <c r="H30" s="119"/>
      <c r="I30" s="45"/>
      <c r="J30" s="48"/>
      <c r="K30" s="92"/>
      <c r="L30" s="93"/>
      <c r="M30" s="92"/>
      <c r="N30" s="93"/>
      <c r="O30" s="92"/>
      <c r="P30" s="93"/>
      <c r="Q30" s="92"/>
      <c r="R30" s="93"/>
      <c r="S30" s="92"/>
      <c r="T30" s="93"/>
    </row>
    <row r="31" spans="1:20" ht="15.75">
      <c r="A31" s="54"/>
      <c r="B31" s="54"/>
      <c r="C31" s="107">
        <v>9</v>
      </c>
      <c r="D31" s="120" t="s">
        <v>30</v>
      </c>
      <c r="E31" s="118">
        <v>750</v>
      </c>
      <c r="F31" s="119">
        <v>106.736</v>
      </c>
      <c r="G31" s="118">
        <v>1</v>
      </c>
      <c r="H31" s="119">
        <v>42</v>
      </c>
      <c r="I31" s="45"/>
      <c r="J31" s="48"/>
      <c r="K31" s="90"/>
      <c r="L31" s="91"/>
      <c r="M31" s="90"/>
      <c r="N31" s="91"/>
      <c r="O31" s="90"/>
      <c r="P31" s="91"/>
      <c r="Q31" s="90"/>
      <c r="R31" s="91"/>
      <c r="S31" s="90"/>
      <c r="T31" s="91"/>
    </row>
    <row r="32" spans="1:20" ht="15.75">
      <c r="A32" s="54"/>
      <c r="B32" s="54"/>
      <c r="C32" s="107">
        <v>24</v>
      </c>
      <c r="D32" s="117" t="s">
        <v>31</v>
      </c>
      <c r="E32" s="118">
        <v>709</v>
      </c>
      <c r="F32" s="119">
        <v>107.72073342736249</v>
      </c>
      <c r="G32" s="118"/>
      <c r="H32" s="119"/>
      <c r="I32" s="45"/>
      <c r="J32" s="48"/>
      <c r="K32" s="90"/>
      <c r="L32" s="91"/>
      <c r="M32" s="90"/>
      <c r="N32" s="91"/>
      <c r="O32" s="90"/>
      <c r="P32" s="91"/>
      <c r="Q32" s="90"/>
      <c r="R32" s="91"/>
      <c r="S32" s="90"/>
      <c r="T32" s="91"/>
    </row>
    <row r="33" spans="1:20" ht="15.75">
      <c r="A33" s="54"/>
      <c r="B33" s="54"/>
      <c r="C33" s="107">
        <v>34</v>
      </c>
      <c r="D33" s="117" t="s">
        <v>32</v>
      </c>
      <c r="E33" s="118">
        <v>295</v>
      </c>
      <c r="F33" s="119">
        <v>107.12542372881356</v>
      </c>
      <c r="G33" s="118"/>
      <c r="H33" s="119"/>
      <c r="I33" s="45"/>
      <c r="J33" s="48"/>
      <c r="K33" s="92"/>
      <c r="L33" s="93"/>
      <c r="M33" s="92"/>
      <c r="N33" s="93"/>
      <c r="O33" s="92"/>
      <c r="P33" s="93"/>
      <c r="Q33" s="92"/>
      <c r="R33" s="93"/>
      <c r="S33" s="92"/>
      <c r="T33" s="93"/>
    </row>
    <row r="34" spans="1:20" ht="15.75">
      <c r="A34" s="54"/>
      <c r="B34" s="54"/>
      <c r="C34" s="107">
        <v>37</v>
      </c>
      <c r="D34" s="117" t="s">
        <v>33</v>
      </c>
      <c r="E34" s="118">
        <v>597</v>
      </c>
      <c r="F34" s="119">
        <v>108.11390284757118</v>
      </c>
      <c r="G34" s="118">
        <v>2</v>
      </c>
      <c r="H34" s="119">
        <v>42</v>
      </c>
      <c r="I34" s="45"/>
      <c r="J34" s="48"/>
      <c r="K34" s="92"/>
      <c r="L34" s="93"/>
      <c r="M34" s="92"/>
      <c r="N34" s="93"/>
      <c r="O34" s="92"/>
      <c r="P34" s="93"/>
      <c r="Q34" s="92"/>
      <c r="R34" s="93"/>
      <c r="S34" s="92"/>
      <c r="T34" s="93"/>
    </row>
    <row r="35" spans="1:20" ht="15.75">
      <c r="A35" s="54"/>
      <c r="B35" s="54"/>
      <c r="C35" s="107">
        <v>40</v>
      </c>
      <c r="D35" s="117" t="s">
        <v>34</v>
      </c>
      <c r="E35" s="118">
        <v>318</v>
      </c>
      <c r="F35" s="119">
        <v>108.37106918238993</v>
      </c>
      <c r="G35" s="118"/>
      <c r="H35" s="119"/>
      <c r="I35" s="45"/>
      <c r="J35" s="48"/>
      <c r="K35" s="92"/>
      <c r="L35" s="93"/>
      <c r="M35" s="92"/>
      <c r="N35" s="93"/>
      <c r="O35" s="92"/>
      <c r="P35" s="93"/>
      <c r="Q35" s="92"/>
      <c r="R35" s="93"/>
      <c r="S35" s="92"/>
      <c r="T35" s="93"/>
    </row>
    <row r="36" spans="1:20" ht="15.75">
      <c r="A36" s="54"/>
      <c r="B36" s="54"/>
      <c r="C36" s="107">
        <v>42</v>
      </c>
      <c r="D36" s="117" t="s">
        <v>35</v>
      </c>
      <c r="E36" s="118">
        <v>219</v>
      </c>
      <c r="F36" s="119">
        <v>106.21917808219177</v>
      </c>
      <c r="G36" s="118"/>
      <c r="H36" s="119"/>
      <c r="I36" s="45"/>
      <c r="J36" s="48"/>
      <c r="K36" s="92"/>
      <c r="L36" s="93"/>
      <c r="M36" s="92"/>
      <c r="N36" s="93"/>
      <c r="O36" s="92"/>
      <c r="P36" s="93"/>
      <c r="Q36" s="92"/>
      <c r="R36" s="93"/>
      <c r="S36" s="92"/>
      <c r="T36" s="93"/>
    </row>
    <row r="37" spans="1:20" ht="15.75">
      <c r="A37" s="54"/>
      <c r="B37" s="54"/>
      <c r="C37" s="107">
        <v>47</v>
      </c>
      <c r="D37" s="117" t="s">
        <v>36</v>
      </c>
      <c r="E37" s="118">
        <v>1069</v>
      </c>
      <c r="F37" s="119">
        <v>108.44340505144996</v>
      </c>
      <c r="G37" s="118">
        <v>1</v>
      </c>
      <c r="H37" s="119">
        <v>42</v>
      </c>
      <c r="I37" s="45"/>
      <c r="J37" s="48"/>
      <c r="K37" s="92"/>
      <c r="L37" s="93"/>
      <c r="M37" s="92"/>
      <c r="N37" s="93"/>
      <c r="O37" s="92"/>
      <c r="P37" s="93"/>
      <c r="Q37" s="92"/>
      <c r="R37" s="93"/>
      <c r="S37" s="92"/>
      <c r="T37" s="93"/>
    </row>
    <row r="38" spans="1:20" ht="15.75">
      <c r="A38" s="54"/>
      <c r="B38" s="54"/>
      <c r="C38" s="107">
        <v>49</v>
      </c>
      <c r="D38" s="117" t="s">
        <v>37</v>
      </c>
      <c r="E38" s="118">
        <v>249</v>
      </c>
      <c r="F38" s="119">
        <v>106.71084337349397</v>
      </c>
      <c r="G38" s="118">
        <v>1</v>
      </c>
      <c r="H38" s="119">
        <v>42</v>
      </c>
      <c r="I38" s="45"/>
      <c r="J38" s="48"/>
      <c r="K38" s="92"/>
      <c r="L38" s="93"/>
      <c r="M38" s="92"/>
      <c r="N38" s="93"/>
      <c r="O38" s="92"/>
      <c r="P38" s="93"/>
      <c r="Q38" s="92"/>
      <c r="R38" s="93"/>
      <c r="S38" s="92"/>
      <c r="T38" s="93"/>
    </row>
    <row r="39" spans="1:20" s="23" customFormat="1" ht="15.75">
      <c r="A39" s="54"/>
      <c r="B39" s="54"/>
      <c r="C39" s="106"/>
      <c r="D39" s="115" t="s">
        <v>91</v>
      </c>
      <c r="E39" s="100">
        <v>4262</v>
      </c>
      <c r="F39" s="116">
        <v>109.62036602534022</v>
      </c>
      <c r="G39" s="100">
        <v>11</v>
      </c>
      <c r="H39" s="116">
        <v>43.272727272727273</v>
      </c>
      <c r="I39" s="35"/>
      <c r="J39" s="55"/>
      <c r="K39" s="92"/>
      <c r="L39" s="93"/>
      <c r="M39" s="92"/>
      <c r="N39" s="93"/>
      <c r="O39" s="92"/>
      <c r="P39" s="93"/>
      <c r="Q39" s="92"/>
      <c r="R39" s="93"/>
      <c r="S39" s="92"/>
      <c r="T39" s="93"/>
    </row>
    <row r="40" spans="1:20" ht="15.75">
      <c r="A40" s="54"/>
      <c r="B40" s="54"/>
      <c r="C40" s="107">
        <v>2</v>
      </c>
      <c r="D40" s="117" t="s">
        <v>38</v>
      </c>
      <c r="E40" s="118">
        <v>839</v>
      </c>
      <c r="F40" s="119">
        <v>109.78665077473183</v>
      </c>
      <c r="G40" s="118">
        <v>1</v>
      </c>
      <c r="H40" s="119">
        <v>42</v>
      </c>
      <c r="I40" s="45"/>
      <c r="J40" s="48"/>
      <c r="K40" s="92"/>
      <c r="L40" s="93"/>
      <c r="M40" s="92"/>
      <c r="N40" s="93"/>
      <c r="O40" s="92"/>
      <c r="P40" s="93"/>
      <c r="Q40" s="92"/>
      <c r="R40" s="93"/>
      <c r="S40" s="92"/>
      <c r="T40" s="93"/>
    </row>
    <row r="41" spans="1:20" ht="15.75">
      <c r="A41" s="54"/>
      <c r="B41" s="54"/>
      <c r="C41" s="107">
        <v>13</v>
      </c>
      <c r="D41" s="117" t="s">
        <v>39</v>
      </c>
      <c r="E41" s="118">
        <v>1030</v>
      </c>
      <c r="F41" s="119">
        <v>109.49514563106796</v>
      </c>
      <c r="G41" s="118">
        <v>3</v>
      </c>
      <c r="H41" s="119">
        <v>46.666666666666664</v>
      </c>
      <c r="I41" s="45"/>
      <c r="J41" s="48"/>
      <c r="K41" s="92"/>
      <c r="L41" s="93"/>
      <c r="M41" s="92"/>
      <c r="N41" s="93"/>
      <c r="O41" s="92"/>
      <c r="P41" s="93"/>
      <c r="Q41" s="92"/>
      <c r="R41" s="93"/>
      <c r="S41" s="92"/>
      <c r="T41" s="93"/>
    </row>
    <row r="42" spans="1:20" ht="15.75">
      <c r="A42" s="54"/>
      <c r="B42" s="54"/>
      <c r="C42" s="107">
        <v>16</v>
      </c>
      <c r="D42" s="117" t="s">
        <v>40</v>
      </c>
      <c r="E42" s="118">
        <v>416</v>
      </c>
      <c r="F42" s="118">
        <v>108.39903846153847</v>
      </c>
      <c r="G42" s="118"/>
      <c r="H42" s="119"/>
      <c r="I42" s="45"/>
      <c r="J42" s="48"/>
      <c r="K42" s="90"/>
      <c r="L42" s="91"/>
      <c r="M42" s="90"/>
      <c r="N42" s="91"/>
      <c r="O42" s="90"/>
      <c r="P42" s="91"/>
      <c r="Q42" s="90"/>
      <c r="R42" s="91"/>
      <c r="S42" s="90"/>
      <c r="T42" s="91"/>
    </row>
    <row r="43" spans="1:20" ht="15.75">
      <c r="A43" s="54"/>
      <c r="B43" s="54"/>
      <c r="C43" s="107">
        <v>19</v>
      </c>
      <c r="D43" s="117" t="s">
        <v>41</v>
      </c>
      <c r="E43" s="118">
        <v>617</v>
      </c>
      <c r="F43" s="119">
        <v>109.42625607779578</v>
      </c>
      <c r="G43" s="118">
        <v>2</v>
      </c>
      <c r="H43" s="119">
        <v>42</v>
      </c>
      <c r="I43" s="45"/>
      <c r="J43" s="48"/>
      <c r="K43" s="92"/>
      <c r="L43" s="93"/>
      <c r="M43" s="92"/>
      <c r="N43" s="93"/>
      <c r="O43" s="92"/>
      <c r="P43" s="93"/>
      <c r="Q43" s="92"/>
      <c r="R43" s="93"/>
      <c r="S43" s="92"/>
      <c r="T43" s="93"/>
    </row>
    <row r="44" spans="1:20" ht="15.75">
      <c r="A44" s="54"/>
      <c r="B44" s="54"/>
      <c r="C44" s="107">
        <v>45</v>
      </c>
      <c r="D44" s="117" t="s">
        <v>42</v>
      </c>
      <c r="E44" s="118">
        <v>1360</v>
      </c>
      <c r="F44" s="119">
        <v>110.07426470588236</v>
      </c>
      <c r="G44" s="118">
        <v>5</v>
      </c>
      <c r="H44" s="119">
        <v>42</v>
      </c>
      <c r="I44" s="45"/>
      <c r="J44" s="48"/>
      <c r="K44" s="92"/>
      <c r="L44" s="93"/>
      <c r="M44" s="92"/>
      <c r="N44" s="93"/>
      <c r="O44" s="92"/>
      <c r="P44" s="93"/>
      <c r="Q44" s="92"/>
      <c r="R44" s="93"/>
      <c r="S44" s="92"/>
      <c r="T44" s="93"/>
    </row>
    <row r="45" spans="1:20" s="23" customFormat="1" ht="15.75">
      <c r="A45" s="54"/>
      <c r="B45" s="54"/>
      <c r="C45" s="106"/>
      <c r="D45" s="115" t="s">
        <v>58</v>
      </c>
      <c r="E45" s="100">
        <v>18816</v>
      </c>
      <c r="F45" s="116">
        <v>108.96843112244898</v>
      </c>
      <c r="G45" s="100">
        <v>53</v>
      </c>
      <c r="H45" s="116">
        <v>41.415094339622641</v>
      </c>
      <c r="I45" s="35"/>
      <c r="J45" s="55"/>
      <c r="K45" s="92"/>
      <c r="L45" s="93"/>
      <c r="M45" s="92"/>
      <c r="N45" s="93"/>
      <c r="O45" s="92"/>
      <c r="P45" s="93"/>
      <c r="Q45" s="92"/>
      <c r="R45" s="93"/>
      <c r="S45" s="92"/>
      <c r="T45" s="93"/>
    </row>
    <row r="46" spans="1:20" ht="15.75">
      <c r="A46" s="54"/>
      <c r="B46" s="54"/>
      <c r="C46" s="107">
        <v>8</v>
      </c>
      <c r="D46" s="117" t="s">
        <v>43</v>
      </c>
      <c r="E46" s="118">
        <v>14189</v>
      </c>
      <c r="F46" s="119">
        <v>109.28895623370217</v>
      </c>
      <c r="G46" s="118">
        <v>45</v>
      </c>
      <c r="H46" s="119">
        <v>41.31111111111111</v>
      </c>
      <c r="I46" s="45"/>
      <c r="J46" s="48"/>
      <c r="K46" s="92"/>
      <c r="L46" s="93"/>
      <c r="M46" s="92"/>
      <c r="N46" s="93"/>
      <c r="O46" s="92"/>
      <c r="P46" s="93"/>
      <c r="Q46" s="92"/>
      <c r="R46" s="93"/>
      <c r="S46" s="92"/>
      <c r="T46" s="93"/>
    </row>
    <row r="47" spans="1:20" ht="15.75">
      <c r="A47" s="54"/>
      <c r="B47" s="54"/>
      <c r="C47" s="107">
        <v>17</v>
      </c>
      <c r="D47" s="117" t="s">
        <v>92</v>
      </c>
      <c r="E47" s="118">
        <v>1856</v>
      </c>
      <c r="F47" s="119">
        <v>107.92403017241379</v>
      </c>
      <c r="G47" s="118">
        <v>2</v>
      </c>
      <c r="H47" s="119">
        <v>42</v>
      </c>
      <c r="I47" s="45"/>
      <c r="J47" s="48"/>
      <c r="K47" s="92"/>
      <c r="L47" s="93"/>
      <c r="M47" s="92"/>
      <c r="N47" s="93"/>
      <c r="O47" s="92"/>
      <c r="P47" s="93"/>
      <c r="Q47" s="92"/>
      <c r="R47" s="93"/>
      <c r="S47" s="92"/>
      <c r="T47" s="93"/>
    </row>
    <row r="48" spans="1:20" ht="15.75">
      <c r="A48" s="54"/>
      <c r="B48" s="54"/>
      <c r="C48" s="107">
        <v>25</v>
      </c>
      <c r="D48" s="117" t="s">
        <v>93</v>
      </c>
      <c r="E48" s="118">
        <v>987</v>
      </c>
      <c r="F48" s="119">
        <v>107.86524822695036</v>
      </c>
      <c r="G48" s="118">
        <v>2</v>
      </c>
      <c r="H48" s="119">
        <v>42</v>
      </c>
      <c r="I48" s="45"/>
      <c r="J48" s="48"/>
      <c r="K48" s="90"/>
      <c r="L48" s="91"/>
      <c r="M48" s="90"/>
      <c r="N48" s="91"/>
      <c r="O48" s="90"/>
      <c r="P48" s="91"/>
      <c r="Q48" s="90"/>
      <c r="R48" s="91"/>
      <c r="S48" s="90"/>
      <c r="T48" s="91"/>
    </row>
    <row r="49" spans="1:20" ht="15.75">
      <c r="A49" s="54"/>
      <c r="B49" s="54"/>
      <c r="C49" s="107">
        <v>43</v>
      </c>
      <c r="D49" s="117" t="s">
        <v>44</v>
      </c>
      <c r="E49" s="118">
        <v>1784</v>
      </c>
      <c r="F49" s="119">
        <v>108.11603139013452</v>
      </c>
      <c r="G49" s="118">
        <v>4</v>
      </c>
      <c r="H49" s="119">
        <v>42</v>
      </c>
      <c r="I49" s="45"/>
      <c r="J49" s="48"/>
      <c r="K49" s="92"/>
      <c r="L49" s="93"/>
      <c r="M49" s="92"/>
      <c r="N49" s="93"/>
      <c r="O49" s="92"/>
      <c r="P49" s="93"/>
      <c r="Q49" s="92"/>
      <c r="R49" s="93"/>
      <c r="S49" s="92"/>
      <c r="T49" s="93"/>
    </row>
    <row r="50" spans="1:20" s="23" customFormat="1" ht="15.75">
      <c r="A50" s="54"/>
      <c r="B50" s="54"/>
      <c r="C50" s="106"/>
      <c r="D50" s="115" t="s">
        <v>60</v>
      </c>
      <c r="E50" s="100">
        <v>2465</v>
      </c>
      <c r="F50" s="116">
        <v>109.74726166328601</v>
      </c>
      <c r="G50" s="100">
        <v>1</v>
      </c>
      <c r="H50" s="116">
        <v>42</v>
      </c>
      <c r="I50" s="35"/>
      <c r="J50" s="55"/>
      <c r="K50" s="92"/>
      <c r="L50" s="93"/>
      <c r="M50" s="92"/>
      <c r="N50" s="93"/>
      <c r="O50" s="92"/>
      <c r="P50" s="93"/>
      <c r="Q50" s="92"/>
      <c r="R50" s="93"/>
      <c r="S50" s="92"/>
      <c r="T50" s="93"/>
    </row>
    <row r="51" spans="1:20" ht="15.75">
      <c r="A51" s="54"/>
      <c r="B51" s="54"/>
      <c r="C51" s="107">
        <v>6</v>
      </c>
      <c r="D51" s="117" t="s">
        <v>45</v>
      </c>
      <c r="E51" s="118">
        <v>1667</v>
      </c>
      <c r="F51" s="119">
        <v>109.89022195560888</v>
      </c>
      <c r="G51" s="118">
        <v>1</v>
      </c>
      <c r="H51" s="119">
        <v>42</v>
      </c>
      <c r="I51" s="45"/>
      <c r="J51" s="48"/>
      <c r="K51" s="92"/>
      <c r="L51" s="93"/>
      <c r="M51" s="92"/>
      <c r="N51" s="93"/>
      <c r="O51" s="92"/>
      <c r="P51" s="93"/>
      <c r="Q51" s="92"/>
      <c r="R51" s="93"/>
      <c r="S51" s="92"/>
      <c r="T51" s="93"/>
    </row>
    <row r="52" spans="1:20" ht="15.75">
      <c r="A52" s="54"/>
      <c r="B52" s="54"/>
      <c r="C52" s="107">
        <v>10</v>
      </c>
      <c r="D52" s="117" t="s">
        <v>46</v>
      </c>
      <c r="E52" s="118">
        <v>798</v>
      </c>
      <c r="F52" s="119">
        <v>109.44862155388471</v>
      </c>
      <c r="G52" s="118"/>
      <c r="H52" s="119"/>
      <c r="I52" s="45"/>
      <c r="J52" s="48"/>
      <c r="K52" s="92"/>
      <c r="L52" s="93"/>
      <c r="M52" s="92"/>
      <c r="N52" s="93"/>
      <c r="O52" s="92"/>
      <c r="P52" s="93"/>
      <c r="Q52" s="92"/>
      <c r="R52" s="93"/>
      <c r="S52" s="92"/>
      <c r="T52" s="93"/>
    </row>
    <row r="53" spans="1:20" s="23" customFormat="1" ht="15.75">
      <c r="A53" s="54"/>
      <c r="B53" s="54"/>
      <c r="C53" s="106"/>
      <c r="D53" s="115" t="s">
        <v>61</v>
      </c>
      <c r="E53" s="100">
        <v>5153</v>
      </c>
      <c r="F53" s="116">
        <v>108.40403648360179</v>
      </c>
      <c r="G53" s="100">
        <v>5</v>
      </c>
      <c r="H53" s="116">
        <v>47.6</v>
      </c>
      <c r="I53" s="35"/>
      <c r="J53" s="55"/>
      <c r="K53" s="90"/>
      <c r="L53" s="91"/>
      <c r="M53" s="90"/>
      <c r="N53" s="91"/>
      <c r="O53" s="90"/>
      <c r="P53" s="91"/>
      <c r="Q53" s="90"/>
      <c r="R53" s="91"/>
      <c r="S53" s="90"/>
      <c r="T53" s="91"/>
    </row>
    <row r="54" spans="1:20" ht="15.75">
      <c r="A54" s="54"/>
      <c r="B54" s="54"/>
      <c r="C54" s="107">
        <v>15</v>
      </c>
      <c r="D54" s="117" t="s">
        <v>94</v>
      </c>
      <c r="E54" s="118">
        <v>2179</v>
      </c>
      <c r="F54" s="119">
        <v>108.54703992657183</v>
      </c>
      <c r="G54" s="118">
        <v>4</v>
      </c>
      <c r="H54" s="119">
        <v>49</v>
      </c>
      <c r="I54" s="45"/>
      <c r="J54" s="48"/>
      <c r="K54" s="92"/>
      <c r="L54" s="93"/>
      <c r="M54" s="92"/>
      <c r="N54" s="93"/>
      <c r="O54" s="92"/>
      <c r="P54" s="93"/>
      <c r="Q54" s="92"/>
      <c r="R54" s="93"/>
      <c r="S54" s="92"/>
      <c r="T54" s="93"/>
    </row>
    <row r="55" spans="1:20" ht="15.75">
      <c r="A55" s="54"/>
      <c r="B55" s="54"/>
      <c r="C55" s="107">
        <v>27</v>
      </c>
      <c r="D55" s="117" t="s">
        <v>47</v>
      </c>
      <c r="E55" s="118">
        <v>616</v>
      </c>
      <c r="F55" s="119">
        <v>106.72402597402598</v>
      </c>
      <c r="G55" s="118">
        <v>1</v>
      </c>
      <c r="H55" s="119">
        <v>42</v>
      </c>
      <c r="I55" s="45"/>
      <c r="J55" s="48"/>
      <c r="K55" s="92"/>
      <c r="L55" s="93"/>
      <c r="M55" s="92"/>
      <c r="N55" s="93"/>
      <c r="O55" s="92"/>
      <c r="P55" s="93"/>
      <c r="Q55" s="92"/>
      <c r="R55" s="93"/>
      <c r="S55" s="92"/>
      <c r="T55" s="93"/>
    </row>
    <row r="56" spans="1:20" ht="15.75">
      <c r="A56" s="54"/>
      <c r="B56" s="54"/>
      <c r="C56" s="107">
        <v>32</v>
      </c>
      <c r="D56" s="117" t="s">
        <v>95</v>
      </c>
      <c r="E56" s="118">
        <v>457</v>
      </c>
      <c r="F56" s="119">
        <v>107.89715536105032</v>
      </c>
      <c r="G56" s="118"/>
      <c r="H56" s="119"/>
      <c r="I56" s="45"/>
      <c r="J56" s="48"/>
      <c r="K56" s="90"/>
      <c r="L56" s="91"/>
      <c r="M56" s="90"/>
      <c r="N56" s="91"/>
      <c r="O56" s="90"/>
      <c r="P56" s="91"/>
      <c r="Q56" s="90"/>
      <c r="R56" s="91"/>
      <c r="S56" s="90"/>
      <c r="T56" s="91"/>
    </row>
    <row r="57" spans="1:20" ht="15.75">
      <c r="A57" s="54"/>
      <c r="B57" s="54"/>
      <c r="C57" s="107">
        <v>36</v>
      </c>
      <c r="D57" s="117" t="s">
        <v>48</v>
      </c>
      <c r="E57" s="118">
        <v>1901</v>
      </c>
      <c r="F57" s="119">
        <v>108.90636507101526</v>
      </c>
      <c r="G57" s="118"/>
      <c r="H57" s="119"/>
      <c r="I57" s="45"/>
      <c r="J57" s="48"/>
      <c r="K57" s="92"/>
      <c r="L57" s="93"/>
      <c r="M57" s="92"/>
      <c r="N57" s="93"/>
      <c r="O57" s="92"/>
      <c r="P57" s="93"/>
      <c r="Q57" s="92"/>
      <c r="R57" s="93"/>
      <c r="S57" s="92"/>
      <c r="T57" s="93"/>
    </row>
    <row r="58" spans="1:20" s="23" customFormat="1" ht="15.75">
      <c r="A58" s="54"/>
      <c r="B58" s="54"/>
      <c r="C58" s="106">
        <v>28</v>
      </c>
      <c r="D58" s="115" t="s">
        <v>96</v>
      </c>
      <c r="E58" s="100">
        <v>17776</v>
      </c>
      <c r="F58" s="116">
        <v>108.93086183618362</v>
      </c>
      <c r="G58" s="100">
        <v>33</v>
      </c>
      <c r="H58" s="116">
        <v>40.939393939393938</v>
      </c>
      <c r="I58" s="35"/>
      <c r="J58" s="55"/>
      <c r="K58" s="92"/>
      <c r="L58" s="93"/>
      <c r="M58" s="92"/>
      <c r="N58" s="93"/>
      <c r="O58" s="92"/>
      <c r="P58" s="93"/>
      <c r="Q58" s="92"/>
      <c r="R58" s="93"/>
      <c r="S58" s="92"/>
      <c r="T58" s="93"/>
    </row>
    <row r="59" spans="1:20" s="23" customFormat="1" ht="15.75">
      <c r="A59" s="54"/>
      <c r="B59" s="54"/>
      <c r="C59" s="106">
        <v>30</v>
      </c>
      <c r="D59" s="115" t="s">
        <v>97</v>
      </c>
      <c r="E59" s="100">
        <v>4003</v>
      </c>
      <c r="F59" s="116">
        <v>110.41843617287034</v>
      </c>
      <c r="G59" s="100">
        <v>13</v>
      </c>
      <c r="H59" s="116">
        <v>42</v>
      </c>
      <c r="I59" s="35"/>
      <c r="J59" s="55"/>
      <c r="K59" s="92"/>
      <c r="L59" s="93"/>
      <c r="M59" s="92"/>
      <c r="N59" s="93"/>
      <c r="O59" s="92"/>
      <c r="P59" s="93"/>
      <c r="Q59" s="92"/>
      <c r="R59" s="93"/>
      <c r="S59" s="92"/>
      <c r="T59" s="93"/>
    </row>
    <row r="60" spans="1:20" s="23" customFormat="1" ht="15.75">
      <c r="A60" s="54"/>
      <c r="B60" s="54"/>
      <c r="C60" s="106">
        <v>31</v>
      </c>
      <c r="D60" s="115" t="s">
        <v>64</v>
      </c>
      <c r="E60" s="100">
        <v>1511</v>
      </c>
      <c r="F60" s="116">
        <v>106.17604235605559</v>
      </c>
      <c r="G60" s="100">
        <v>2</v>
      </c>
      <c r="H60" s="116">
        <v>42</v>
      </c>
      <c r="I60" s="35"/>
      <c r="J60" s="55"/>
      <c r="K60" s="92"/>
      <c r="L60" s="93"/>
      <c r="M60" s="92"/>
      <c r="N60" s="93"/>
      <c r="O60" s="92"/>
      <c r="P60" s="93"/>
      <c r="Q60" s="92"/>
      <c r="R60" s="93"/>
      <c r="S60" s="92"/>
      <c r="T60" s="93"/>
    </row>
    <row r="61" spans="1:20" s="23" customFormat="1" ht="15.75">
      <c r="A61" s="54"/>
      <c r="B61" s="54"/>
      <c r="C61" s="106">
        <v>26</v>
      </c>
      <c r="D61" s="115" t="s">
        <v>66</v>
      </c>
      <c r="E61" s="100">
        <v>718</v>
      </c>
      <c r="F61" s="116">
        <v>105.55153203342618</v>
      </c>
      <c r="G61" s="100"/>
      <c r="H61" s="116"/>
      <c r="I61" s="35"/>
      <c r="J61" s="55"/>
      <c r="K61" s="90"/>
      <c r="L61" s="91"/>
      <c r="M61" s="90"/>
      <c r="N61" s="91"/>
      <c r="O61" s="90"/>
      <c r="P61" s="91"/>
      <c r="Q61" s="90"/>
      <c r="R61" s="91"/>
      <c r="S61" s="90"/>
      <c r="T61" s="91"/>
    </row>
    <row r="62" spans="1:20" s="23" customFormat="1" ht="15.75">
      <c r="A62" s="54"/>
      <c r="B62" s="54"/>
      <c r="C62" s="106"/>
      <c r="D62" s="115" t="s">
        <v>98</v>
      </c>
      <c r="E62" s="100">
        <v>11220</v>
      </c>
      <c r="F62" s="116">
        <v>108.88270944741532</v>
      </c>
      <c r="G62" s="100">
        <v>29</v>
      </c>
      <c r="H62" s="116">
        <v>41.379310344827587</v>
      </c>
      <c r="I62" s="35"/>
      <c r="J62" s="55"/>
      <c r="K62" s="90"/>
      <c r="L62" s="91"/>
      <c r="M62" s="90"/>
      <c r="N62" s="91"/>
      <c r="O62" s="90"/>
      <c r="P62" s="91"/>
      <c r="Q62" s="90"/>
      <c r="R62" s="91"/>
      <c r="S62" s="90"/>
      <c r="T62" s="91"/>
    </row>
    <row r="63" spans="1:20" ht="15.75">
      <c r="A63" s="54"/>
      <c r="B63" s="54"/>
      <c r="C63" s="107">
        <v>3</v>
      </c>
      <c r="D63" s="117" t="s">
        <v>99</v>
      </c>
      <c r="E63" s="118">
        <v>3843</v>
      </c>
      <c r="F63" s="119">
        <v>109.55087171480614</v>
      </c>
      <c r="G63" s="118">
        <v>10</v>
      </c>
      <c r="H63" s="119">
        <v>42</v>
      </c>
      <c r="I63" s="45"/>
      <c r="J63" s="48"/>
      <c r="K63" s="90"/>
      <c r="L63" s="91"/>
      <c r="M63" s="90"/>
      <c r="N63" s="91"/>
      <c r="O63" s="90"/>
      <c r="P63" s="91"/>
      <c r="Q63" s="90"/>
      <c r="R63" s="91"/>
      <c r="S63" s="90"/>
      <c r="T63" s="91"/>
    </row>
    <row r="64" spans="1:20" ht="15.75" customHeight="1">
      <c r="A64" s="54"/>
      <c r="B64" s="54"/>
      <c r="C64" s="107">
        <v>12</v>
      </c>
      <c r="D64" s="117" t="s">
        <v>100</v>
      </c>
      <c r="E64" s="118">
        <v>1359</v>
      </c>
      <c r="F64" s="119">
        <v>107.5224429727741</v>
      </c>
      <c r="G64" s="118">
        <v>2</v>
      </c>
      <c r="H64" s="119">
        <v>42</v>
      </c>
      <c r="I64" s="45"/>
      <c r="J64" s="48"/>
      <c r="K64" s="90"/>
      <c r="L64" s="91"/>
      <c r="M64" s="90"/>
      <c r="N64" s="91"/>
      <c r="O64" s="90"/>
      <c r="P64" s="91"/>
      <c r="Q64" s="90"/>
      <c r="R64" s="91"/>
      <c r="S64" s="90"/>
      <c r="T64" s="91"/>
    </row>
    <row r="65" spans="1:20" ht="15.75">
      <c r="A65" s="54"/>
      <c r="B65" s="54"/>
      <c r="C65" s="107">
        <v>46</v>
      </c>
      <c r="D65" s="117" t="s">
        <v>49</v>
      </c>
      <c r="E65" s="118">
        <v>6018</v>
      </c>
      <c r="F65" s="119">
        <v>108.76321036889333</v>
      </c>
      <c r="G65" s="118">
        <v>17</v>
      </c>
      <c r="H65" s="119">
        <v>40.941176470588232</v>
      </c>
      <c r="I65" s="45"/>
      <c r="J65" s="48"/>
      <c r="K65" s="90"/>
      <c r="L65" s="91"/>
      <c r="M65" s="90"/>
      <c r="N65" s="91"/>
      <c r="O65" s="90"/>
      <c r="P65" s="91"/>
      <c r="Q65" s="90"/>
      <c r="R65" s="91"/>
      <c r="S65" s="90"/>
      <c r="T65" s="91"/>
    </row>
    <row r="66" spans="1:20" s="23" customFormat="1" ht="15.75">
      <c r="A66" s="54"/>
      <c r="B66" s="54"/>
      <c r="C66" s="106"/>
      <c r="D66" s="115" t="s">
        <v>65</v>
      </c>
      <c r="E66" s="100">
        <v>4867</v>
      </c>
      <c r="F66" s="116">
        <v>106.06492705979042</v>
      </c>
      <c r="G66" s="100">
        <v>9</v>
      </c>
      <c r="H66" s="116">
        <v>42</v>
      </c>
      <c r="I66" s="35"/>
      <c r="J66" s="55"/>
      <c r="K66" s="92"/>
      <c r="L66" s="93"/>
      <c r="M66" s="92"/>
      <c r="N66" s="93"/>
      <c r="O66" s="92"/>
      <c r="P66" s="93"/>
      <c r="Q66" s="92"/>
      <c r="R66" s="93"/>
      <c r="S66" s="92"/>
      <c r="T66" s="93"/>
    </row>
    <row r="67" spans="1:20" ht="15.75">
      <c r="A67" s="54"/>
      <c r="B67" s="54"/>
      <c r="C67" s="107">
        <v>1</v>
      </c>
      <c r="D67" s="117" t="s">
        <v>101</v>
      </c>
      <c r="E67" s="118">
        <v>665</v>
      </c>
      <c r="F67" s="119">
        <v>106.58796992481203</v>
      </c>
      <c r="G67" s="118">
        <v>1</v>
      </c>
      <c r="H67" s="119">
        <v>42</v>
      </c>
      <c r="I67" s="45"/>
      <c r="J67" s="48"/>
      <c r="K67" s="92"/>
      <c r="L67" s="93"/>
      <c r="M67" s="92"/>
      <c r="N67" s="93"/>
      <c r="O67" s="92"/>
      <c r="P67" s="93"/>
      <c r="Q67" s="92"/>
      <c r="R67" s="93"/>
      <c r="S67" s="92"/>
      <c r="T67" s="93"/>
    </row>
    <row r="68" spans="1:20" ht="15.75">
      <c r="A68" s="54"/>
      <c r="B68" s="54"/>
      <c r="C68" s="107">
        <v>20</v>
      </c>
      <c r="D68" s="117" t="s">
        <v>102</v>
      </c>
      <c r="E68" s="118">
        <v>1735</v>
      </c>
      <c r="F68" s="119">
        <v>106.29625360230547</v>
      </c>
      <c r="G68" s="118">
        <v>4</v>
      </c>
      <c r="H68" s="119">
        <v>42</v>
      </c>
      <c r="I68" s="45"/>
      <c r="J68" s="48"/>
      <c r="K68" s="92"/>
      <c r="L68" s="93"/>
      <c r="M68" s="92"/>
      <c r="N68" s="93"/>
      <c r="O68" s="92"/>
      <c r="P68" s="93"/>
      <c r="Q68" s="92"/>
      <c r="R68" s="93"/>
      <c r="S68" s="92"/>
      <c r="T68" s="93"/>
    </row>
    <row r="69" spans="1:20" ht="15.75">
      <c r="A69" s="54"/>
      <c r="B69" s="54"/>
      <c r="C69" s="107">
        <v>48</v>
      </c>
      <c r="D69" s="117" t="s">
        <v>103</v>
      </c>
      <c r="E69" s="118">
        <v>2467</v>
      </c>
      <c r="F69" s="119">
        <v>105.76124847993515</v>
      </c>
      <c r="G69" s="118">
        <v>4</v>
      </c>
      <c r="H69" s="119">
        <v>42</v>
      </c>
      <c r="I69" s="45"/>
      <c r="J69" s="48"/>
      <c r="K69" s="90"/>
      <c r="L69" s="91"/>
      <c r="M69" s="90"/>
      <c r="N69" s="91"/>
      <c r="O69" s="90"/>
      <c r="P69" s="91"/>
      <c r="Q69" s="90"/>
      <c r="R69" s="91"/>
      <c r="S69" s="90"/>
      <c r="T69" s="91"/>
    </row>
    <row r="70" spans="1:20" s="23" customFormat="1" ht="15.75">
      <c r="A70" s="54"/>
      <c r="B70" s="54"/>
      <c r="C70" s="106">
        <v>51</v>
      </c>
      <c r="D70" s="115" t="s">
        <v>67</v>
      </c>
      <c r="E70" s="100">
        <v>125</v>
      </c>
      <c r="F70" s="116">
        <v>105.42400000000001</v>
      </c>
      <c r="G70" s="100">
        <v>2</v>
      </c>
      <c r="H70" s="116">
        <v>42</v>
      </c>
      <c r="I70" s="35"/>
      <c r="J70" s="55"/>
      <c r="K70" s="92"/>
      <c r="L70" s="93"/>
      <c r="M70" s="92"/>
      <c r="N70" s="93"/>
      <c r="O70" s="92"/>
      <c r="P70" s="93"/>
      <c r="Q70" s="92"/>
      <c r="R70" s="93"/>
      <c r="S70" s="92"/>
      <c r="T70" s="93"/>
    </row>
    <row r="71" spans="1:20" s="23" customFormat="1" ht="15.75">
      <c r="A71" s="54"/>
      <c r="B71" s="54"/>
      <c r="C71" s="106">
        <v>52</v>
      </c>
      <c r="D71" s="115" t="s">
        <v>68</v>
      </c>
      <c r="E71" s="100">
        <v>189</v>
      </c>
      <c r="F71" s="116">
        <v>106.46031746031746</v>
      </c>
      <c r="G71" s="100"/>
      <c r="H71" s="116"/>
      <c r="I71" s="35"/>
      <c r="J71" s="55"/>
      <c r="K71" s="92"/>
      <c r="L71" s="93"/>
      <c r="M71" s="92"/>
      <c r="N71" s="93"/>
      <c r="O71" s="92"/>
      <c r="P71" s="93"/>
      <c r="Q71" s="92"/>
      <c r="R71" s="93"/>
      <c r="S71" s="92"/>
      <c r="T71" s="93"/>
    </row>
    <row r="72" spans="1:20" ht="24" customHeight="1">
      <c r="A72" s="54"/>
      <c r="B72" s="54"/>
      <c r="C72" s="109"/>
      <c r="D72" s="109" t="s">
        <v>8</v>
      </c>
      <c r="E72" s="110">
        <v>108708</v>
      </c>
      <c r="F72" s="121">
        <v>108.96919269970931</v>
      </c>
      <c r="G72" s="110">
        <v>237</v>
      </c>
      <c r="H72" s="121">
        <v>42.177215189873415</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6" t="s">
        <v>75</v>
      </c>
      <c r="E74" s="157"/>
      <c r="F74" s="157"/>
      <c r="G74" s="157"/>
      <c r="H74" s="157"/>
      <c r="I74" s="35"/>
      <c r="J74" s="55"/>
      <c r="K74" s="90"/>
      <c r="L74" s="91"/>
      <c r="M74" s="90"/>
      <c r="N74" s="91"/>
      <c r="O74" s="90"/>
      <c r="P74" s="91"/>
      <c r="Q74" s="90"/>
      <c r="R74" s="91"/>
      <c r="S74" s="90"/>
      <c r="T74" s="91"/>
    </row>
    <row r="75" spans="1:20" s="57" customFormat="1" ht="27.6" customHeight="1">
      <c r="A75" s="56"/>
      <c r="B75" s="56"/>
      <c r="C75" s="56"/>
      <c r="D75" s="158" t="s">
        <v>76</v>
      </c>
      <c r="E75" s="159"/>
      <c r="F75" s="159"/>
      <c r="G75" s="159"/>
      <c r="H75" s="159"/>
      <c r="I75" s="58"/>
      <c r="K75" s="90"/>
      <c r="L75" s="91"/>
      <c r="M75" s="90"/>
      <c r="N75" s="91"/>
      <c r="O75" s="90"/>
      <c r="P75" s="91"/>
      <c r="Q75" s="90"/>
      <c r="R75" s="91"/>
      <c r="S75" s="90"/>
      <c r="T75" s="91"/>
    </row>
    <row r="76" spans="1:20" s="57" customFormat="1" ht="13.9" customHeight="1">
      <c r="A76" s="56"/>
      <c r="B76" s="56"/>
      <c r="C76" s="56"/>
      <c r="D76" s="158"/>
      <c r="E76" s="159"/>
      <c r="F76" s="159"/>
      <c r="G76" s="159"/>
      <c r="H76" s="159"/>
      <c r="I76" s="58"/>
    </row>
    <row r="77" spans="1:20" s="57" customFormat="1" ht="24.2" customHeight="1">
      <c r="A77" s="56"/>
      <c r="B77" s="56"/>
      <c r="C77" s="56"/>
      <c r="D77" s="158"/>
      <c r="E77" s="159"/>
      <c r="F77" s="159"/>
      <c r="G77" s="159"/>
      <c r="H77" s="159"/>
      <c r="I77" s="58"/>
    </row>
    <row r="79" spans="1:20" hidden="1"/>
    <row r="80" spans="1:20" s="49" customFormat="1" hidden="1">
      <c r="E80" s="59">
        <f>E71+E70+E66+E62+E61+E60+E58++E53+E50+E45+E39+E29+E28+E25+E24+E23+E19+E10+E59</f>
        <v>108708</v>
      </c>
      <c r="F80" s="59"/>
      <c r="G80" s="59">
        <f>G71+G70+G66+G62+G61+G60+G58++G53+G50+G45+G39+G29+G28+G25+G24+G23+G19+G10+G59</f>
        <v>237</v>
      </c>
      <c r="H80" s="60"/>
    </row>
    <row r="81" spans="8:8" hidden="1"/>
    <row r="82" spans="8:8" hidden="1">
      <c r="H82" s="11" t="s">
        <v>50</v>
      </c>
    </row>
    <row r="83" spans="8:8" hidden="1"/>
    <row r="84" spans="8:8" hidden="1"/>
    <row r="85" spans="8:8" hidden="1"/>
    <row r="86" spans="8:8" hidden="1"/>
    <row r="87" spans="8:8" hidden="1"/>
    <row r="88" spans="8:8" hidden="1"/>
    <row r="89" spans="8:8" hidden="1"/>
  </sheetData>
  <mergeCells count="11">
    <mergeCell ref="D74:H74"/>
    <mergeCell ref="D75:H75"/>
    <mergeCell ref="D76:H76"/>
    <mergeCell ref="D77:H77"/>
    <mergeCell ref="C4:H4"/>
    <mergeCell ref="C5:H5"/>
    <mergeCell ref="D6:H6"/>
    <mergeCell ref="C8:C9"/>
    <mergeCell ref="D8:D9"/>
    <mergeCell ref="E8:F8"/>
    <mergeCell ref="G8:H8"/>
  </mergeCells>
  <conditionalFormatting sqref="E80">
    <cfRule type="cellIs" dxfId="1" priority="2" operator="equal">
      <formula>E72</formula>
    </cfRule>
  </conditionalFormatting>
  <conditionalFormatting sqref="G80">
    <cfRule type="cellIs" dxfId="0" priority="1"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B22:E26"/>
  <sheetViews>
    <sheetView showGridLines="0" showRowColHeaders="0" zoomScaleNormal="100" zoomScaleSheetLayoutView="100" workbookViewId="0">
      <selection activeCell="J32" sqref="J32"/>
    </sheetView>
  </sheetViews>
  <sheetFormatPr baseColWidth="10" defaultRowHeight="15"/>
  <cols>
    <col min="2" max="4" width="20.7109375" customWidth="1"/>
  </cols>
  <sheetData>
    <row r="22" spans="2:5" ht="26.25" customHeight="1">
      <c r="B22" s="166" t="s">
        <v>78</v>
      </c>
      <c r="C22" s="166"/>
      <c r="D22" s="166"/>
      <c r="E22" s="6"/>
    </row>
    <row r="23" spans="2:5" ht="26.25" customHeight="1">
      <c r="B23" s="167">
        <f>'Total y Variación interanual'!$I$68</f>
        <v>24942</v>
      </c>
      <c r="C23" s="167"/>
      <c r="D23" s="167"/>
      <c r="E23" s="7"/>
    </row>
    <row r="24" spans="2:5" ht="14.25" customHeight="1">
      <c r="B24" s="8"/>
      <c r="C24" s="8"/>
      <c r="D24" s="8"/>
    </row>
    <row r="25" spans="2:5" ht="26.25">
      <c r="B25" s="9" t="s">
        <v>2</v>
      </c>
      <c r="C25" s="8"/>
      <c r="D25" s="98">
        <f>'Total y Variación interanual'!$G$68</f>
        <v>21089</v>
      </c>
    </row>
    <row r="26" spans="2:5" ht="26.25">
      <c r="B26" s="9" t="s">
        <v>3</v>
      </c>
      <c r="C26" s="8"/>
      <c r="D26" s="98">
        <f>'Total y Variación interanual'!$H$68</f>
        <v>3853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6" activePane="bottomLeft" state="frozen"/>
      <selection activeCell="C25" sqref="C25"/>
      <selection pane="bottomLeft" activeCell="M55" sqref="M55"/>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9" t="s">
        <v>51</v>
      </c>
      <c r="D1" s="170"/>
      <c r="E1" s="170"/>
      <c r="F1" s="170"/>
      <c r="G1" s="170"/>
      <c r="H1" s="170"/>
      <c r="I1" s="170"/>
      <c r="J1" s="170"/>
      <c r="K1" s="170"/>
    </row>
    <row r="2" spans="2:16" s="79" customFormat="1" ht="19.149999999999999" customHeight="1">
      <c r="C2" s="171" t="s">
        <v>104</v>
      </c>
      <c r="D2" s="172"/>
      <c r="E2" s="172"/>
      <c r="F2" s="172"/>
      <c r="G2" s="172"/>
      <c r="H2" s="172"/>
      <c r="I2" s="172"/>
      <c r="J2" s="172"/>
      <c r="K2" s="172"/>
    </row>
    <row r="3" spans="2:16" s="79" customFormat="1" ht="14.25" customHeight="1">
      <c r="C3" s="173"/>
      <c r="D3" s="174"/>
      <c r="E3" s="174"/>
      <c r="F3" s="174"/>
      <c r="G3" s="174"/>
      <c r="H3" s="174"/>
      <c r="I3" s="174"/>
      <c r="J3" s="174"/>
      <c r="K3" s="174"/>
    </row>
    <row r="4" spans="2:16" ht="18.600000000000001" customHeight="1">
      <c r="B4" s="168" t="s">
        <v>74</v>
      </c>
      <c r="C4" s="177" t="s">
        <v>80</v>
      </c>
      <c r="D4" s="175" t="s">
        <v>81</v>
      </c>
      <c r="E4" s="176"/>
      <c r="F4" s="176"/>
      <c r="G4" s="175" t="s">
        <v>2</v>
      </c>
      <c r="H4" s="175" t="s">
        <v>3</v>
      </c>
      <c r="I4" s="175" t="s">
        <v>52</v>
      </c>
      <c r="J4" s="175" t="s">
        <v>108</v>
      </c>
      <c r="K4" s="176"/>
      <c r="L4" s="122"/>
    </row>
    <row r="5" spans="2:16" s="83" customFormat="1" ht="16.350000000000001" customHeight="1">
      <c r="B5" s="168"/>
      <c r="C5" s="178"/>
      <c r="D5" s="123" t="s">
        <v>2</v>
      </c>
      <c r="E5" s="123" t="s">
        <v>3</v>
      </c>
      <c r="F5" s="123" t="s">
        <v>52</v>
      </c>
      <c r="G5" s="176"/>
      <c r="H5" s="176"/>
      <c r="I5" s="176"/>
      <c r="J5" s="123" t="s">
        <v>53</v>
      </c>
      <c r="K5" s="123" t="s">
        <v>54</v>
      </c>
      <c r="L5" s="124"/>
    </row>
    <row r="6" spans="2:16" s="80" customFormat="1" ht="15.75">
      <c r="B6" s="125">
        <v>4</v>
      </c>
      <c r="C6" s="125" t="s">
        <v>16</v>
      </c>
      <c r="D6" s="140">
        <v>133</v>
      </c>
      <c r="E6" s="140">
        <v>18</v>
      </c>
      <c r="F6" s="141">
        <v>151</v>
      </c>
      <c r="G6" s="126">
        <v>174</v>
      </c>
      <c r="H6" s="126">
        <v>29</v>
      </c>
      <c r="I6" s="127">
        <v>203</v>
      </c>
      <c r="J6" s="126">
        <f>I6-F6</f>
        <v>52</v>
      </c>
      <c r="K6" s="128">
        <f>I6/F6-1</f>
        <v>0.3443708609271523</v>
      </c>
      <c r="L6" s="129"/>
      <c r="N6" s="94"/>
      <c r="O6" s="94"/>
      <c r="P6" s="95"/>
    </row>
    <row r="7" spans="2:16" s="80" customFormat="1" ht="15.75">
      <c r="B7" s="125">
        <v>11</v>
      </c>
      <c r="C7" s="125" t="s">
        <v>17</v>
      </c>
      <c r="D7" s="140">
        <v>220</v>
      </c>
      <c r="E7" s="140">
        <v>29</v>
      </c>
      <c r="F7" s="141">
        <v>249</v>
      </c>
      <c r="G7" s="126">
        <v>328</v>
      </c>
      <c r="H7" s="126">
        <v>43</v>
      </c>
      <c r="I7" s="127">
        <v>371</v>
      </c>
      <c r="J7" s="126">
        <f>I7-F7</f>
        <v>122</v>
      </c>
      <c r="K7" s="128">
        <f>I7/F7-1</f>
        <v>0.48995983935742982</v>
      </c>
      <c r="L7" s="129"/>
      <c r="N7" s="94"/>
      <c r="O7" s="94"/>
      <c r="P7" s="95"/>
    </row>
    <row r="8" spans="2:16" s="80" customFormat="1" ht="15.75">
      <c r="B8" s="125">
        <v>14</v>
      </c>
      <c r="C8" s="125" t="s">
        <v>18</v>
      </c>
      <c r="D8" s="140">
        <v>110</v>
      </c>
      <c r="E8" s="140">
        <v>20</v>
      </c>
      <c r="F8" s="141">
        <v>130</v>
      </c>
      <c r="G8" s="126">
        <v>189</v>
      </c>
      <c r="H8" s="126">
        <v>37</v>
      </c>
      <c r="I8" s="127">
        <v>226</v>
      </c>
      <c r="J8" s="126">
        <f t="shared" ref="J8:J68" si="0">I8-F8</f>
        <v>96</v>
      </c>
      <c r="K8" s="128">
        <f t="shared" ref="K8:K68" si="1">I8/F8-1</f>
        <v>0.7384615384615385</v>
      </c>
      <c r="L8" s="129"/>
      <c r="N8" s="94"/>
      <c r="O8" s="94"/>
      <c r="P8" s="95"/>
    </row>
    <row r="9" spans="2:16" s="80" customFormat="1" ht="15.75">
      <c r="B9" s="125">
        <v>18</v>
      </c>
      <c r="C9" s="125" t="s">
        <v>19</v>
      </c>
      <c r="D9" s="140">
        <v>169</v>
      </c>
      <c r="E9" s="140">
        <v>29</v>
      </c>
      <c r="F9" s="141">
        <v>198</v>
      </c>
      <c r="G9" s="126">
        <v>255</v>
      </c>
      <c r="H9" s="126">
        <v>58</v>
      </c>
      <c r="I9" s="127">
        <v>313</v>
      </c>
      <c r="J9" s="126">
        <f t="shared" si="0"/>
        <v>115</v>
      </c>
      <c r="K9" s="128">
        <f t="shared" si="1"/>
        <v>0.58080808080808088</v>
      </c>
      <c r="L9" s="129"/>
      <c r="N9" s="94"/>
      <c r="O9" s="94"/>
      <c r="P9" s="95"/>
    </row>
    <row r="10" spans="2:16" s="80" customFormat="1" ht="15.75">
      <c r="B10" s="125">
        <v>21</v>
      </c>
      <c r="C10" s="125" t="s">
        <v>20</v>
      </c>
      <c r="D10" s="140">
        <v>79</v>
      </c>
      <c r="E10" s="140">
        <v>8</v>
      </c>
      <c r="F10" s="141">
        <v>87</v>
      </c>
      <c r="G10" s="126">
        <v>86</v>
      </c>
      <c r="H10" s="126">
        <v>10</v>
      </c>
      <c r="I10" s="127">
        <v>96</v>
      </c>
      <c r="J10" s="126">
        <f t="shared" si="0"/>
        <v>9</v>
      </c>
      <c r="K10" s="128">
        <f t="shared" si="1"/>
        <v>0.10344827586206895</v>
      </c>
      <c r="L10" s="129"/>
      <c r="N10" s="94"/>
      <c r="O10" s="94"/>
      <c r="P10" s="95"/>
    </row>
    <row r="11" spans="2:16" s="80" customFormat="1" ht="15.75">
      <c r="B11" s="125">
        <v>23</v>
      </c>
      <c r="C11" s="125" t="s">
        <v>21</v>
      </c>
      <c r="D11" s="140">
        <v>80</v>
      </c>
      <c r="E11" s="140">
        <v>8</v>
      </c>
      <c r="F11" s="141">
        <v>88</v>
      </c>
      <c r="G11" s="126">
        <v>121</v>
      </c>
      <c r="H11" s="126">
        <v>19</v>
      </c>
      <c r="I11" s="127">
        <v>140</v>
      </c>
      <c r="J11" s="126">
        <f t="shared" si="0"/>
        <v>52</v>
      </c>
      <c r="K11" s="128">
        <f t="shared" si="1"/>
        <v>0.59090909090909083</v>
      </c>
      <c r="L11" s="129"/>
      <c r="N11" s="94"/>
      <c r="O11" s="94"/>
      <c r="P11" s="95"/>
    </row>
    <row r="12" spans="2:16" s="80" customFormat="1" ht="15.75">
      <c r="B12" s="125">
        <v>29</v>
      </c>
      <c r="C12" s="125" t="s">
        <v>22</v>
      </c>
      <c r="D12" s="140">
        <v>481</v>
      </c>
      <c r="E12" s="140">
        <v>79</v>
      </c>
      <c r="F12" s="141">
        <v>560</v>
      </c>
      <c r="G12" s="126">
        <v>662</v>
      </c>
      <c r="H12" s="126">
        <v>175</v>
      </c>
      <c r="I12" s="127">
        <v>837</v>
      </c>
      <c r="J12" s="126">
        <f t="shared" si="0"/>
        <v>277</v>
      </c>
      <c r="K12" s="128">
        <f t="shared" si="1"/>
        <v>0.49464285714285716</v>
      </c>
      <c r="L12" s="129"/>
      <c r="N12" s="94"/>
      <c r="O12" s="94"/>
      <c r="P12" s="95"/>
    </row>
    <row r="13" spans="2:16" s="80" customFormat="1" ht="15.75">
      <c r="B13" s="125">
        <v>41</v>
      </c>
      <c r="C13" s="125" t="s">
        <v>23</v>
      </c>
      <c r="D13" s="140">
        <v>350</v>
      </c>
      <c r="E13" s="140">
        <v>72</v>
      </c>
      <c r="F13" s="141">
        <v>422</v>
      </c>
      <c r="G13" s="126">
        <v>533</v>
      </c>
      <c r="H13" s="126">
        <v>125</v>
      </c>
      <c r="I13" s="127">
        <v>658</v>
      </c>
      <c r="J13" s="126">
        <f t="shared" si="0"/>
        <v>236</v>
      </c>
      <c r="K13" s="128">
        <f t="shared" si="1"/>
        <v>0.55924170616113744</v>
      </c>
      <c r="L13" s="129"/>
      <c r="N13" s="94"/>
      <c r="O13" s="94"/>
      <c r="P13" s="95"/>
    </row>
    <row r="14" spans="2:16" s="81" customFormat="1" ht="15.75">
      <c r="B14" s="130"/>
      <c r="C14" s="130" t="s">
        <v>107</v>
      </c>
      <c r="D14" s="141">
        <v>1622</v>
      </c>
      <c r="E14" s="141">
        <v>263</v>
      </c>
      <c r="F14" s="141">
        <v>1885</v>
      </c>
      <c r="G14" s="131">
        <v>2348</v>
      </c>
      <c r="H14" s="131">
        <v>496</v>
      </c>
      <c r="I14" s="131">
        <v>2844</v>
      </c>
      <c r="J14" s="131">
        <f t="shared" si="0"/>
        <v>959</v>
      </c>
      <c r="K14" s="132">
        <f t="shared" si="1"/>
        <v>0.50875331564986737</v>
      </c>
      <c r="L14" s="133"/>
      <c r="N14" s="96"/>
      <c r="O14" s="96"/>
      <c r="P14" s="96"/>
    </row>
    <row r="15" spans="2:16" s="80" customFormat="1" ht="15.75">
      <c r="B15" s="125">
        <v>22</v>
      </c>
      <c r="C15" s="125" t="s">
        <v>24</v>
      </c>
      <c r="D15" s="140">
        <v>93</v>
      </c>
      <c r="E15" s="140">
        <v>7</v>
      </c>
      <c r="F15" s="141">
        <v>100</v>
      </c>
      <c r="G15" s="126">
        <v>110</v>
      </c>
      <c r="H15" s="126">
        <v>24</v>
      </c>
      <c r="I15" s="127">
        <v>134</v>
      </c>
      <c r="J15" s="126">
        <f t="shared" si="0"/>
        <v>34</v>
      </c>
      <c r="K15" s="128">
        <f t="shared" si="1"/>
        <v>0.34000000000000008</v>
      </c>
      <c r="L15" s="129"/>
      <c r="N15" s="94"/>
      <c r="O15" s="94"/>
      <c r="P15" s="95"/>
    </row>
    <row r="16" spans="2:16" s="80" customFormat="1" ht="15.75">
      <c r="B16" s="125">
        <v>44</v>
      </c>
      <c r="C16" s="125" t="s">
        <v>25</v>
      </c>
      <c r="D16" s="140">
        <v>67</v>
      </c>
      <c r="E16" s="140">
        <v>16</v>
      </c>
      <c r="F16" s="141">
        <v>83</v>
      </c>
      <c r="G16" s="126">
        <v>90</v>
      </c>
      <c r="H16" s="126">
        <v>19</v>
      </c>
      <c r="I16" s="127">
        <v>109</v>
      </c>
      <c r="J16" s="126">
        <f t="shared" si="0"/>
        <v>26</v>
      </c>
      <c r="K16" s="128">
        <f t="shared" si="1"/>
        <v>0.31325301204819267</v>
      </c>
      <c r="L16" s="129"/>
      <c r="N16" s="94"/>
      <c r="O16" s="94"/>
      <c r="P16" s="95"/>
    </row>
    <row r="17" spans="2:16" s="80" customFormat="1" ht="15.75">
      <c r="B17" s="125">
        <v>50</v>
      </c>
      <c r="C17" s="125" t="s">
        <v>26</v>
      </c>
      <c r="D17" s="140">
        <v>449</v>
      </c>
      <c r="E17" s="140">
        <v>71</v>
      </c>
      <c r="F17" s="141">
        <v>520</v>
      </c>
      <c r="G17" s="126">
        <v>602</v>
      </c>
      <c r="H17" s="126">
        <v>88</v>
      </c>
      <c r="I17" s="127">
        <v>690</v>
      </c>
      <c r="J17" s="126">
        <f t="shared" si="0"/>
        <v>170</v>
      </c>
      <c r="K17" s="128">
        <f t="shared" si="1"/>
        <v>0.32692307692307687</v>
      </c>
      <c r="L17" s="129"/>
      <c r="N17" s="94"/>
      <c r="O17" s="94"/>
      <c r="P17" s="95"/>
    </row>
    <row r="18" spans="2:16" s="81" customFormat="1" ht="15.75">
      <c r="B18" s="130"/>
      <c r="C18" s="130" t="s">
        <v>85</v>
      </c>
      <c r="D18" s="141">
        <v>609</v>
      </c>
      <c r="E18" s="141">
        <v>94</v>
      </c>
      <c r="F18" s="141">
        <v>703</v>
      </c>
      <c r="G18" s="131">
        <v>802</v>
      </c>
      <c r="H18" s="131">
        <v>131</v>
      </c>
      <c r="I18" s="131">
        <v>933</v>
      </c>
      <c r="J18" s="131">
        <f t="shared" si="0"/>
        <v>230</v>
      </c>
      <c r="K18" s="132">
        <f t="shared" si="1"/>
        <v>0.32716927453769551</v>
      </c>
      <c r="L18" s="133"/>
      <c r="N18" s="96"/>
      <c r="O18" s="96"/>
      <c r="P18" s="96"/>
    </row>
    <row r="19" spans="2:16" s="81" customFormat="1" ht="15.75">
      <c r="B19" s="130">
        <v>33</v>
      </c>
      <c r="C19" s="130" t="s">
        <v>86</v>
      </c>
      <c r="D19" s="141">
        <v>186</v>
      </c>
      <c r="E19" s="141">
        <v>28</v>
      </c>
      <c r="F19" s="141">
        <v>214</v>
      </c>
      <c r="G19" s="131">
        <v>303</v>
      </c>
      <c r="H19" s="131">
        <v>35</v>
      </c>
      <c r="I19" s="131">
        <v>338</v>
      </c>
      <c r="J19" s="131">
        <f t="shared" si="0"/>
        <v>124</v>
      </c>
      <c r="K19" s="132">
        <f t="shared" si="1"/>
        <v>0.57943925233644866</v>
      </c>
      <c r="L19" s="133"/>
      <c r="N19" s="96"/>
      <c r="O19" s="96"/>
      <c r="P19" s="96"/>
    </row>
    <row r="20" spans="2:16" s="81" customFormat="1" ht="15.75">
      <c r="B20" s="130">
        <v>7</v>
      </c>
      <c r="C20" s="130" t="s">
        <v>87</v>
      </c>
      <c r="D20" s="141">
        <v>453</v>
      </c>
      <c r="E20" s="141">
        <v>117</v>
      </c>
      <c r="F20" s="141">
        <v>570</v>
      </c>
      <c r="G20" s="131">
        <v>710</v>
      </c>
      <c r="H20" s="131">
        <v>133</v>
      </c>
      <c r="I20" s="131">
        <v>843</v>
      </c>
      <c r="J20" s="131">
        <f t="shared" si="0"/>
        <v>273</v>
      </c>
      <c r="K20" s="132">
        <f t="shared" si="1"/>
        <v>0.47894736842105257</v>
      </c>
      <c r="L20" s="133"/>
      <c r="N20" s="96"/>
      <c r="O20" s="96"/>
      <c r="P20" s="96"/>
    </row>
    <row r="21" spans="2:16" s="80" customFormat="1" ht="15.75">
      <c r="B21" s="125">
        <v>35</v>
      </c>
      <c r="C21" s="125" t="s">
        <v>27</v>
      </c>
      <c r="D21" s="140">
        <v>143</v>
      </c>
      <c r="E21" s="140">
        <v>44</v>
      </c>
      <c r="F21" s="141">
        <v>187</v>
      </c>
      <c r="G21" s="126">
        <v>225</v>
      </c>
      <c r="H21" s="126">
        <v>84</v>
      </c>
      <c r="I21" s="127">
        <v>309</v>
      </c>
      <c r="J21" s="126">
        <f t="shared" si="0"/>
        <v>122</v>
      </c>
      <c r="K21" s="128">
        <f t="shared" si="1"/>
        <v>0.65240641711229941</v>
      </c>
      <c r="L21" s="129"/>
      <c r="N21" s="94"/>
      <c r="O21" s="94"/>
      <c r="P21" s="95"/>
    </row>
    <row r="22" spans="2:16" s="80" customFormat="1" ht="15.75">
      <c r="B22" s="125">
        <v>38</v>
      </c>
      <c r="C22" s="125" t="s">
        <v>55</v>
      </c>
      <c r="D22" s="140">
        <v>100</v>
      </c>
      <c r="E22" s="140">
        <v>17</v>
      </c>
      <c r="F22" s="141">
        <v>117</v>
      </c>
      <c r="G22" s="126">
        <v>138</v>
      </c>
      <c r="H22" s="126">
        <v>43</v>
      </c>
      <c r="I22" s="127">
        <v>181</v>
      </c>
      <c r="J22" s="126">
        <f t="shared" si="0"/>
        <v>64</v>
      </c>
      <c r="K22" s="128">
        <f t="shared" si="1"/>
        <v>0.54700854700854706</v>
      </c>
      <c r="L22" s="129"/>
      <c r="N22" s="94"/>
      <c r="O22" s="94"/>
      <c r="P22" s="95"/>
    </row>
    <row r="23" spans="2:16" s="81" customFormat="1" ht="15.75">
      <c r="B23" s="130"/>
      <c r="C23" s="130" t="s">
        <v>88</v>
      </c>
      <c r="D23" s="141">
        <v>243</v>
      </c>
      <c r="E23" s="141">
        <v>61</v>
      </c>
      <c r="F23" s="141">
        <v>304</v>
      </c>
      <c r="G23" s="131">
        <v>363</v>
      </c>
      <c r="H23" s="131">
        <v>127</v>
      </c>
      <c r="I23" s="131">
        <v>490</v>
      </c>
      <c r="J23" s="131">
        <f t="shared" si="0"/>
        <v>186</v>
      </c>
      <c r="K23" s="132">
        <f t="shared" si="1"/>
        <v>0.61184210526315796</v>
      </c>
      <c r="L23" s="133"/>
      <c r="N23" s="96"/>
      <c r="O23" s="96"/>
      <c r="P23" s="96"/>
    </row>
    <row r="24" spans="2:16" s="81" customFormat="1" ht="15.75">
      <c r="B24" s="130">
        <v>39</v>
      </c>
      <c r="C24" s="130" t="s">
        <v>89</v>
      </c>
      <c r="D24" s="141">
        <v>110</v>
      </c>
      <c r="E24" s="141">
        <v>15</v>
      </c>
      <c r="F24" s="141">
        <v>125</v>
      </c>
      <c r="G24" s="131">
        <v>170</v>
      </c>
      <c r="H24" s="131">
        <v>46</v>
      </c>
      <c r="I24" s="131">
        <v>216</v>
      </c>
      <c r="J24" s="131">
        <f t="shared" si="0"/>
        <v>91</v>
      </c>
      <c r="K24" s="132">
        <f t="shared" si="1"/>
        <v>0.72799999999999998</v>
      </c>
      <c r="L24" s="133"/>
      <c r="N24" s="96"/>
      <c r="O24" s="96"/>
      <c r="P24" s="96"/>
    </row>
    <row r="25" spans="2:16" s="80" customFormat="1" ht="15.75">
      <c r="B25" s="125">
        <v>5</v>
      </c>
      <c r="C25" s="125" t="s">
        <v>29</v>
      </c>
      <c r="D25" s="140">
        <v>40</v>
      </c>
      <c r="E25" s="140">
        <v>2</v>
      </c>
      <c r="F25" s="141">
        <v>42</v>
      </c>
      <c r="G25" s="126">
        <v>66</v>
      </c>
      <c r="H25" s="126">
        <v>7</v>
      </c>
      <c r="I25" s="127">
        <v>73</v>
      </c>
      <c r="J25" s="126">
        <f t="shared" si="0"/>
        <v>31</v>
      </c>
      <c r="K25" s="128">
        <f t="shared" si="1"/>
        <v>0.73809523809523814</v>
      </c>
      <c r="L25" s="129"/>
      <c r="N25" s="94"/>
      <c r="O25" s="94"/>
      <c r="P25" s="95"/>
    </row>
    <row r="26" spans="2:16" s="80" customFormat="1" ht="15.75">
      <c r="B26" s="125">
        <v>9</v>
      </c>
      <c r="C26" s="125" t="s">
        <v>30</v>
      </c>
      <c r="D26" s="140">
        <v>196</v>
      </c>
      <c r="E26" s="140">
        <v>14</v>
      </c>
      <c r="F26" s="141">
        <v>210</v>
      </c>
      <c r="G26" s="126">
        <v>232</v>
      </c>
      <c r="H26" s="126">
        <v>33</v>
      </c>
      <c r="I26" s="127">
        <v>265</v>
      </c>
      <c r="J26" s="126">
        <f t="shared" si="0"/>
        <v>55</v>
      </c>
      <c r="K26" s="128">
        <f t="shared" si="1"/>
        <v>0.26190476190476186</v>
      </c>
      <c r="L26" s="129"/>
      <c r="N26" s="94"/>
      <c r="O26" s="94"/>
      <c r="P26" s="95"/>
    </row>
    <row r="27" spans="2:16" s="80" customFormat="1" ht="15.75">
      <c r="B27" s="125">
        <v>24</v>
      </c>
      <c r="C27" s="125" t="s">
        <v>31</v>
      </c>
      <c r="D27" s="140">
        <v>103</v>
      </c>
      <c r="E27" s="140">
        <v>25</v>
      </c>
      <c r="F27" s="141">
        <v>128</v>
      </c>
      <c r="G27" s="126">
        <v>164</v>
      </c>
      <c r="H27" s="126">
        <v>23</v>
      </c>
      <c r="I27" s="127">
        <v>187</v>
      </c>
      <c r="J27" s="126">
        <f t="shared" si="0"/>
        <v>59</v>
      </c>
      <c r="K27" s="128">
        <f t="shared" si="1"/>
        <v>0.4609375</v>
      </c>
      <c r="L27" s="129"/>
      <c r="N27" s="94"/>
      <c r="O27" s="94"/>
      <c r="P27" s="95"/>
    </row>
    <row r="28" spans="2:16" s="80" customFormat="1" ht="15.75">
      <c r="B28" s="125">
        <v>34</v>
      </c>
      <c r="C28" s="125" t="s">
        <v>32</v>
      </c>
      <c r="D28" s="140">
        <v>66</v>
      </c>
      <c r="E28" s="140">
        <v>10</v>
      </c>
      <c r="F28" s="141">
        <v>76</v>
      </c>
      <c r="G28" s="126">
        <v>85</v>
      </c>
      <c r="H28" s="126">
        <v>11</v>
      </c>
      <c r="I28" s="127">
        <v>96</v>
      </c>
      <c r="J28" s="126">
        <f t="shared" si="0"/>
        <v>20</v>
      </c>
      <c r="K28" s="128">
        <f t="shared" si="1"/>
        <v>0.26315789473684204</v>
      </c>
      <c r="L28" s="129"/>
      <c r="N28" s="94"/>
      <c r="O28" s="94"/>
      <c r="P28" s="95"/>
    </row>
    <row r="29" spans="2:16" s="80" customFormat="1" ht="15.75">
      <c r="B29" s="125">
        <v>37</v>
      </c>
      <c r="C29" s="125" t="s">
        <v>33</v>
      </c>
      <c r="D29" s="140">
        <v>102</v>
      </c>
      <c r="E29" s="140">
        <v>11</v>
      </c>
      <c r="F29" s="141">
        <v>113</v>
      </c>
      <c r="G29" s="126">
        <v>134</v>
      </c>
      <c r="H29" s="126">
        <v>17</v>
      </c>
      <c r="I29" s="127">
        <v>151</v>
      </c>
      <c r="J29" s="126">
        <f t="shared" si="0"/>
        <v>38</v>
      </c>
      <c r="K29" s="128">
        <f t="shared" si="1"/>
        <v>0.33628318584070804</v>
      </c>
      <c r="L29" s="129"/>
      <c r="N29" s="94"/>
      <c r="O29" s="94"/>
      <c r="P29" s="95"/>
    </row>
    <row r="30" spans="2:16" s="80" customFormat="1" ht="15.75">
      <c r="B30" s="125">
        <v>40</v>
      </c>
      <c r="C30" s="125" t="s">
        <v>34</v>
      </c>
      <c r="D30" s="140">
        <v>44</v>
      </c>
      <c r="E30" s="140">
        <v>2</v>
      </c>
      <c r="F30" s="141">
        <v>46</v>
      </c>
      <c r="G30" s="126">
        <v>72</v>
      </c>
      <c r="H30" s="126">
        <v>4</v>
      </c>
      <c r="I30" s="127">
        <v>76</v>
      </c>
      <c r="J30" s="126">
        <f t="shared" si="0"/>
        <v>30</v>
      </c>
      <c r="K30" s="128">
        <f t="shared" si="1"/>
        <v>0.65217391304347827</v>
      </c>
      <c r="L30" s="129"/>
      <c r="N30" s="94"/>
      <c r="O30" s="94"/>
      <c r="P30" s="95"/>
    </row>
    <row r="31" spans="2:16" s="80" customFormat="1" ht="15.75">
      <c r="B31" s="125">
        <v>42</v>
      </c>
      <c r="C31" s="125" t="s">
        <v>35</v>
      </c>
      <c r="D31" s="140">
        <v>44</v>
      </c>
      <c r="E31" s="140">
        <v>3</v>
      </c>
      <c r="F31" s="141">
        <v>47</v>
      </c>
      <c r="G31" s="126">
        <v>40</v>
      </c>
      <c r="H31" s="126">
        <v>10</v>
      </c>
      <c r="I31" s="127">
        <v>50</v>
      </c>
      <c r="J31" s="126">
        <f t="shared" si="0"/>
        <v>3</v>
      </c>
      <c r="K31" s="128">
        <f t="shared" si="1"/>
        <v>6.3829787234042534E-2</v>
      </c>
      <c r="L31" s="129"/>
      <c r="N31" s="94"/>
      <c r="O31" s="94"/>
      <c r="P31" s="95"/>
    </row>
    <row r="32" spans="2:16" s="80" customFormat="1" ht="15.75">
      <c r="B32" s="125">
        <v>47</v>
      </c>
      <c r="C32" s="125" t="s">
        <v>36</v>
      </c>
      <c r="D32" s="140">
        <v>197</v>
      </c>
      <c r="E32" s="140">
        <v>30</v>
      </c>
      <c r="F32" s="141">
        <v>227</v>
      </c>
      <c r="G32" s="126">
        <v>308</v>
      </c>
      <c r="H32" s="126">
        <v>36</v>
      </c>
      <c r="I32" s="127">
        <v>344</v>
      </c>
      <c r="J32" s="126">
        <f t="shared" si="0"/>
        <v>117</v>
      </c>
      <c r="K32" s="128">
        <f t="shared" si="1"/>
        <v>0.51541850220264318</v>
      </c>
      <c r="L32" s="129"/>
      <c r="N32" s="94"/>
      <c r="O32" s="94"/>
      <c r="P32" s="95"/>
    </row>
    <row r="33" spans="2:16" s="80" customFormat="1" ht="15.75">
      <c r="B33" s="125">
        <v>49</v>
      </c>
      <c r="C33" s="125" t="s">
        <v>37</v>
      </c>
      <c r="D33" s="140">
        <v>50</v>
      </c>
      <c r="E33" s="140">
        <v>6</v>
      </c>
      <c r="F33" s="141">
        <v>56</v>
      </c>
      <c r="G33" s="126">
        <v>85</v>
      </c>
      <c r="H33" s="126">
        <v>10</v>
      </c>
      <c r="I33" s="127">
        <v>95</v>
      </c>
      <c r="J33" s="126">
        <f t="shared" si="0"/>
        <v>39</v>
      </c>
      <c r="K33" s="128">
        <f t="shared" si="1"/>
        <v>0.6964285714285714</v>
      </c>
      <c r="L33" s="129"/>
      <c r="N33" s="94"/>
      <c r="O33" s="94"/>
      <c r="P33" s="95"/>
    </row>
    <row r="34" spans="2:16" s="81" customFormat="1" ht="15.75">
      <c r="B34" s="130"/>
      <c r="C34" s="130" t="s">
        <v>56</v>
      </c>
      <c r="D34" s="141">
        <v>842</v>
      </c>
      <c r="E34" s="141">
        <v>103</v>
      </c>
      <c r="F34" s="141">
        <v>945</v>
      </c>
      <c r="G34" s="131">
        <v>1186</v>
      </c>
      <c r="H34" s="131">
        <v>151</v>
      </c>
      <c r="I34" s="131">
        <v>1337</v>
      </c>
      <c r="J34" s="131">
        <f t="shared" si="0"/>
        <v>392</v>
      </c>
      <c r="K34" s="132">
        <f t="shared" si="1"/>
        <v>0.41481481481481475</v>
      </c>
      <c r="L34" s="133"/>
      <c r="N34" s="96"/>
      <c r="O34" s="96"/>
      <c r="P34" s="96"/>
    </row>
    <row r="35" spans="2:16" s="80" customFormat="1" ht="15.75">
      <c r="B35" s="125">
        <v>2</v>
      </c>
      <c r="C35" s="125" t="s">
        <v>38</v>
      </c>
      <c r="D35" s="140">
        <v>154</v>
      </c>
      <c r="E35" s="140">
        <v>19</v>
      </c>
      <c r="F35" s="141">
        <v>173</v>
      </c>
      <c r="G35" s="126">
        <v>206</v>
      </c>
      <c r="H35" s="126">
        <v>47</v>
      </c>
      <c r="I35" s="127">
        <v>253</v>
      </c>
      <c r="J35" s="126">
        <f t="shared" si="0"/>
        <v>80</v>
      </c>
      <c r="K35" s="128">
        <f t="shared" si="1"/>
        <v>0.46242774566473988</v>
      </c>
      <c r="L35" s="129"/>
      <c r="N35" s="94"/>
      <c r="O35" s="94"/>
      <c r="P35" s="95"/>
    </row>
    <row r="36" spans="2:16" s="80" customFormat="1" ht="15.75">
      <c r="B36" s="125">
        <v>13</v>
      </c>
      <c r="C36" s="125" t="s">
        <v>39</v>
      </c>
      <c r="D36" s="140">
        <v>121</v>
      </c>
      <c r="E36" s="140">
        <v>19</v>
      </c>
      <c r="F36" s="141">
        <v>140</v>
      </c>
      <c r="G36" s="126">
        <v>201</v>
      </c>
      <c r="H36" s="126">
        <v>38</v>
      </c>
      <c r="I36" s="127">
        <v>239</v>
      </c>
      <c r="J36" s="126">
        <f t="shared" si="0"/>
        <v>99</v>
      </c>
      <c r="K36" s="128">
        <f t="shared" si="1"/>
        <v>0.70714285714285707</v>
      </c>
      <c r="L36" s="129"/>
      <c r="N36" s="94"/>
      <c r="O36" s="94"/>
      <c r="P36" s="95"/>
    </row>
    <row r="37" spans="2:16" s="80" customFormat="1" ht="15.75">
      <c r="B37" s="125">
        <v>16</v>
      </c>
      <c r="C37" s="125" t="s">
        <v>40</v>
      </c>
      <c r="D37" s="140">
        <v>65</v>
      </c>
      <c r="E37" s="140">
        <v>17</v>
      </c>
      <c r="F37" s="141">
        <v>82</v>
      </c>
      <c r="G37" s="126">
        <v>86</v>
      </c>
      <c r="H37" s="126">
        <v>23</v>
      </c>
      <c r="I37" s="127">
        <v>109</v>
      </c>
      <c r="J37" s="126">
        <f t="shared" si="0"/>
        <v>27</v>
      </c>
      <c r="K37" s="128">
        <f t="shared" si="1"/>
        <v>0.3292682926829269</v>
      </c>
      <c r="L37" s="129"/>
      <c r="N37" s="94"/>
      <c r="O37" s="94"/>
      <c r="P37" s="95"/>
    </row>
    <row r="38" spans="2:16" s="80" customFormat="1" ht="15.75">
      <c r="B38" s="125">
        <v>19</v>
      </c>
      <c r="C38" s="125" t="s">
        <v>41</v>
      </c>
      <c r="D38" s="140">
        <v>98</v>
      </c>
      <c r="E38" s="140">
        <v>22</v>
      </c>
      <c r="F38" s="141">
        <v>120</v>
      </c>
      <c r="G38" s="126">
        <v>136</v>
      </c>
      <c r="H38" s="126">
        <v>34</v>
      </c>
      <c r="I38" s="127">
        <v>170</v>
      </c>
      <c r="J38" s="126">
        <f t="shared" si="0"/>
        <v>50</v>
      </c>
      <c r="K38" s="128">
        <f t="shared" si="1"/>
        <v>0.41666666666666674</v>
      </c>
      <c r="L38" s="129"/>
      <c r="N38" s="94"/>
      <c r="O38" s="94"/>
      <c r="P38" s="95"/>
    </row>
    <row r="39" spans="2:16" s="80" customFormat="1" ht="15.75">
      <c r="B39" s="125">
        <v>45</v>
      </c>
      <c r="C39" s="125" t="s">
        <v>42</v>
      </c>
      <c r="D39" s="140">
        <v>153</v>
      </c>
      <c r="E39" s="140">
        <v>19</v>
      </c>
      <c r="F39" s="141">
        <v>172</v>
      </c>
      <c r="G39" s="126">
        <v>254</v>
      </c>
      <c r="H39" s="126">
        <v>57</v>
      </c>
      <c r="I39" s="127">
        <v>311</v>
      </c>
      <c r="J39" s="126">
        <f t="shared" si="0"/>
        <v>139</v>
      </c>
      <c r="K39" s="128">
        <f t="shared" si="1"/>
        <v>0.80813953488372103</v>
      </c>
      <c r="L39" s="129"/>
      <c r="N39" s="94"/>
      <c r="O39" s="94"/>
      <c r="P39" s="95"/>
    </row>
    <row r="40" spans="2:16" s="81" customFormat="1" ht="15.75">
      <c r="B40" s="130"/>
      <c r="C40" s="130" t="s">
        <v>57</v>
      </c>
      <c r="D40" s="141">
        <v>591</v>
      </c>
      <c r="E40" s="141">
        <v>96</v>
      </c>
      <c r="F40" s="141">
        <v>687</v>
      </c>
      <c r="G40" s="131">
        <v>883</v>
      </c>
      <c r="H40" s="131">
        <v>199</v>
      </c>
      <c r="I40" s="131">
        <v>1082</v>
      </c>
      <c r="J40" s="131">
        <f t="shared" si="0"/>
        <v>395</v>
      </c>
      <c r="K40" s="132">
        <f t="shared" si="1"/>
        <v>0.57496360989810769</v>
      </c>
      <c r="L40" s="133"/>
      <c r="N40" s="96"/>
      <c r="O40" s="96"/>
      <c r="P40" s="96"/>
    </row>
    <row r="41" spans="2:16" s="80" customFormat="1" ht="15.75">
      <c r="B41" s="125">
        <v>8</v>
      </c>
      <c r="C41" s="125" t="s">
        <v>43</v>
      </c>
      <c r="D41" s="140">
        <v>1946</v>
      </c>
      <c r="E41" s="140">
        <v>291</v>
      </c>
      <c r="F41" s="141">
        <v>2237</v>
      </c>
      <c r="G41" s="126">
        <v>2534</v>
      </c>
      <c r="H41" s="126">
        <v>416</v>
      </c>
      <c r="I41" s="127">
        <v>2950</v>
      </c>
      <c r="J41" s="126">
        <f t="shared" si="0"/>
        <v>713</v>
      </c>
      <c r="K41" s="128">
        <f t="shared" si="1"/>
        <v>0.3187304425569959</v>
      </c>
      <c r="L41" s="129"/>
      <c r="N41" s="94"/>
      <c r="O41" s="94"/>
      <c r="P41" s="95"/>
    </row>
    <row r="42" spans="2:16" s="80" customFormat="1" ht="15.75">
      <c r="B42" s="125">
        <v>17</v>
      </c>
      <c r="C42" s="125" t="s">
        <v>92</v>
      </c>
      <c r="D42" s="140">
        <v>164</v>
      </c>
      <c r="E42" s="140">
        <v>27</v>
      </c>
      <c r="F42" s="141">
        <v>191</v>
      </c>
      <c r="G42" s="126">
        <v>242</v>
      </c>
      <c r="H42" s="126">
        <v>49</v>
      </c>
      <c r="I42" s="127">
        <v>291</v>
      </c>
      <c r="J42" s="126">
        <f t="shared" si="0"/>
        <v>100</v>
      </c>
      <c r="K42" s="128">
        <f t="shared" si="1"/>
        <v>0.52356020942408388</v>
      </c>
      <c r="L42" s="129"/>
      <c r="N42" s="94"/>
      <c r="O42" s="94"/>
      <c r="P42" s="95"/>
    </row>
    <row r="43" spans="2:16" s="80" customFormat="1" ht="15.75">
      <c r="B43" s="125">
        <v>25</v>
      </c>
      <c r="C43" s="125" t="s">
        <v>93</v>
      </c>
      <c r="D43" s="140">
        <v>119</v>
      </c>
      <c r="E43" s="140">
        <v>18</v>
      </c>
      <c r="F43" s="141">
        <v>137</v>
      </c>
      <c r="G43" s="126">
        <v>124</v>
      </c>
      <c r="H43" s="126">
        <v>21</v>
      </c>
      <c r="I43" s="127">
        <v>145</v>
      </c>
      <c r="J43" s="126">
        <f t="shared" si="0"/>
        <v>8</v>
      </c>
      <c r="K43" s="128">
        <f t="shared" si="1"/>
        <v>5.8394160583941535E-2</v>
      </c>
      <c r="L43" s="129"/>
      <c r="N43" s="94"/>
      <c r="O43" s="94"/>
      <c r="P43" s="95"/>
    </row>
    <row r="44" spans="2:16" s="80" customFormat="1" ht="15.75">
      <c r="B44" s="125">
        <v>43</v>
      </c>
      <c r="C44" s="125" t="s">
        <v>44</v>
      </c>
      <c r="D44" s="140">
        <v>199</v>
      </c>
      <c r="E44" s="140">
        <v>27</v>
      </c>
      <c r="F44" s="141">
        <v>226</v>
      </c>
      <c r="G44" s="126">
        <v>293</v>
      </c>
      <c r="H44" s="126">
        <v>38</v>
      </c>
      <c r="I44" s="127">
        <v>331</v>
      </c>
      <c r="J44" s="126">
        <f t="shared" si="0"/>
        <v>105</v>
      </c>
      <c r="K44" s="128">
        <f t="shared" si="1"/>
        <v>0.46460176991150437</v>
      </c>
      <c r="L44" s="129"/>
      <c r="N44" s="94"/>
      <c r="O44" s="94"/>
      <c r="P44" s="95"/>
    </row>
    <row r="45" spans="2:16" s="81" customFormat="1" ht="15.75">
      <c r="B45" s="130"/>
      <c r="C45" s="130" t="s">
        <v>58</v>
      </c>
      <c r="D45" s="141">
        <v>2428</v>
      </c>
      <c r="E45" s="141">
        <v>363</v>
      </c>
      <c r="F45" s="141">
        <v>2791</v>
      </c>
      <c r="G45" s="131">
        <v>3193</v>
      </c>
      <c r="H45" s="131">
        <v>524</v>
      </c>
      <c r="I45" s="131">
        <v>3717</v>
      </c>
      <c r="J45" s="131">
        <f t="shared" si="0"/>
        <v>926</v>
      </c>
      <c r="K45" s="132">
        <f t="shared" si="1"/>
        <v>0.33178072375492662</v>
      </c>
      <c r="L45" s="133"/>
      <c r="N45" s="96"/>
      <c r="O45" s="96"/>
      <c r="P45" s="96"/>
    </row>
    <row r="46" spans="2:16" s="80" customFormat="1" ht="15.75">
      <c r="B46" s="125">
        <v>3</v>
      </c>
      <c r="C46" s="125" t="s">
        <v>99</v>
      </c>
      <c r="D46" s="140">
        <v>591</v>
      </c>
      <c r="E46" s="140">
        <v>86</v>
      </c>
      <c r="F46" s="141">
        <v>677</v>
      </c>
      <c r="G46" s="126">
        <v>838</v>
      </c>
      <c r="H46" s="126">
        <v>121</v>
      </c>
      <c r="I46" s="127">
        <v>959</v>
      </c>
      <c r="J46" s="126">
        <f t="shared" si="0"/>
        <v>282</v>
      </c>
      <c r="K46" s="128">
        <f t="shared" si="1"/>
        <v>0.41654357459379621</v>
      </c>
      <c r="L46" s="129"/>
      <c r="N46" s="94"/>
      <c r="O46" s="94"/>
      <c r="P46" s="95"/>
    </row>
    <row r="47" spans="2:16" s="80" customFormat="1" ht="15.75">
      <c r="B47" s="125">
        <v>12</v>
      </c>
      <c r="C47" s="125" t="s">
        <v>100</v>
      </c>
      <c r="D47" s="140">
        <v>192</v>
      </c>
      <c r="E47" s="140">
        <v>26</v>
      </c>
      <c r="F47" s="141">
        <v>218</v>
      </c>
      <c r="G47" s="126">
        <v>305</v>
      </c>
      <c r="H47" s="126">
        <v>35</v>
      </c>
      <c r="I47" s="127">
        <v>340</v>
      </c>
      <c r="J47" s="126">
        <f t="shared" si="0"/>
        <v>122</v>
      </c>
      <c r="K47" s="128">
        <f t="shared" si="1"/>
        <v>0.55963302752293576</v>
      </c>
      <c r="L47" s="129"/>
      <c r="N47" s="94"/>
      <c r="O47" s="94"/>
      <c r="P47" s="95"/>
    </row>
    <row r="48" spans="2:16" s="80" customFormat="1" ht="15.75">
      <c r="B48" s="125">
        <v>46</v>
      </c>
      <c r="C48" s="125" t="s">
        <v>49</v>
      </c>
      <c r="D48" s="140">
        <v>861</v>
      </c>
      <c r="E48" s="140">
        <v>117</v>
      </c>
      <c r="F48" s="141">
        <v>978</v>
      </c>
      <c r="G48" s="126">
        <v>1162</v>
      </c>
      <c r="H48" s="126">
        <v>224</v>
      </c>
      <c r="I48" s="127">
        <v>1386</v>
      </c>
      <c r="J48" s="126">
        <f t="shared" si="0"/>
        <v>408</v>
      </c>
      <c r="K48" s="128">
        <f t="shared" si="1"/>
        <v>0.41717791411042948</v>
      </c>
      <c r="L48" s="129"/>
      <c r="N48" s="94"/>
      <c r="O48" s="94"/>
      <c r="P48" s="95"/>
    </row>
    <row r="49" spans="2:16" s="81" customFormat="1" ht="15.75">
      <c r="B49" s="130"/>
      <c r="C49" s="130" t="s">
        <v>59</v>
      </c>
      <c r="D49" s="141">
        <v>1644</v>
      </c>
      <c r="E49" s="141">
        <v>229</v>
      </c>
      <c r="F49" s="141">
        <v>1873</v>
      </c>
      <c r="G49" s="131">
        <v>2305</v>
      </c>
      <c r="H49" s="131">
        <v>380</v>
      </c>
      <c r="I49" s="131">
        <v>2685</v>
      </c>
      <c r="J49" s="131">
        <f t="shared" si="0"/>
        <v>812</v>
      </c>
      <c r="K49" s="132">
        <f t="shared" si="1"/>
        <v>0.43352909770421788</v>
      </c>
      <c r="L49" s="133"/>
      <c r="N49" s="96"/>
      <c r="O49" s="96"/>
      <c r="P49" s="96"/>
    </row>
    <row r="50" spans="2:16" s="80" customFormat="1" ht="15.75">
      <c r="B50" s="125">
        <v>6</v>
      </c>
      <c r="C50" s="125" t="s">
        <v>45</v>
      </c>
      <c r="D50" s="140">
        <v>122</v>
      </c>
      <c r="E50" s="140">
        <v>15</v>
      </c>
      <c r="F50" s="141">
        <v>137</v>
      </c>
      <c r="G50" s="126">
        <v>178</v>
      </c>
      <c r="H50" s="126">
        <v>32</v>
      </c>
      <c r="I50" s="127">
        <v>210</v>
      </c>
      <c r="J50" s="126">
        <f t="shared" si="0"/>
        <v>73</v>
      </c>
      <c r="K50" s="128">
        <f t="shared" si="1"/>
        <v>0.53284671532846706</v>
      </c>
      <c r="L50" s="129"/>
      <c r="N50" s="94"/>
      <c r="O50" s="94"/>
      <c r="P50" s="95"/>
    </row>
    <row r="51" spans="2:16" s="80" customFormat="1" ht="15.75">
      <c r="B51" s="125">
        <v>10</v>
      </c>
      <c r="C51" s="125" t="s">
        <v>46</v>
      </c>
      <c r="D51" s="140">
        <v>81</v>
      </c>
      <c r="E51" s="140">
        <v>11</v>
      </c>
      <c r="F51" s="141">
        <v>92</v>
      </c>
      <c r="G51" s="126">
        <v>84</v>
      </c>
      <c r="H51" s="126">
        <v>21</v>
      </c>
      <c r="I51" s="127">
        <v>105</v>
      </c>
      <c r="J51" s="126">
        <f t="shared" si="0"/>
        <v>13</v>
      </c>
      <c r="K51" s="128">
        <f t="shared" si="1"/>
        <v>0.14130434782608692</v>
      </c>
      <c r="L51" s="129"/>
      <c r="N51" s="94"/>
      <c r="O51" s="94"/>
      <c r="P51" s="95"/>
    </row>
    <row r="52" spans="2:16" s="81" customFormat="1" ht="15.75">
      <c r="B52" s="130"/>
      <c r="C52" s="130" t="s">
        <v>60</v>
      </c>
      <c r="D52" s="141">
        <v>203</v>
      </c>
      <c r="E52" s="141">
        <v>26</v>
      </c>
      <c r="F52" s="141">
        <v>229</v>
      </c>
      <c r="G52" s="131">
        <v>262</v>
      </c>
      <c r="H52" s="131">
        <v>53</v>
      </c>
      <c r="I52" s="131">
        <v>315</v>
      </c>
      <c r="J52" s="131">
        <f t="shared" si="0"/>
        <v>86</v>
      </c>
      <c r="K52" s="132">
        <f t="shared" si="1"/>
        <v>0.37554585152838427</v>
      </c>
      <c r="L52" s="133"/>
      <c r="N52" s="96"/>
      <c r="O52" s="96"/>
      <c r="P52" s="96"/>
    </row>
    <row r="53" spans="2:16" s="80" customFormat="1" ht="15.75">
      <c r="B53" s="125">
        <v>15</v>
      </c>
      <c r="C53" s="125" t="s">
        <v>94</v>
      </c>
      <c r="D53" s="140">
        <v>196</v>
      </c>
      <c r="E53" s="140">
        <v>23</v>
      </c>
      <c r="F53" s="141">
        <v>219</v>
      </c>
      <c r="G53" s="126">
        <v>301</v>
      </c>
      <c r="H53" s="126">
        <v>62</v>
      </c>
      <c r="I53" s="127">
        <v>363</v>
      </c>
      <c r="J53" s="126">
        <f t="shared" si="0"/>
        <v>144</v>
      </c>
      <c r="K53" s="128">
        <f t="shared" si="1"/>
        <v>0.65753424657534243</v>
      </c>
      <c r="L53" s="129"/>
      <c r="N53" s="94"/>
      <c r="O53" s="94"/>
      <c r="P53" s="95"/>
    </row>
    <row r="54" spans="2:16" s="80" customFormat="1" ht="15.75">
      <c r="B54" s="125">
        <v>27</v>
      </c>
      <c r="C54" s="125" t="s">
        <v>47</v>
      </c>
      <c r="D54" s="140">
        <v>36</v>
      </c>
      <c r="E54" s="140">
        <v>11</v>
      </c>
      <c r="F54" s="141">
        <v>47</v>
      </c>
      <c r="G54" s="126">
        <v>84</v>
      </c>
      <c r="H54" s="126">
        <v>45</v>
      </c>
      <c r="I54" s="127">
        <v>129</v>
      </c>
      <c r="J54" s="126">
        <f t="shared" si="0"/>
        <v>82</v>
      </c>
      <c r="K54" s="128">
        <f t="shared" si="1"/>
        <v>1.7446808510638299</v>
      </c>
      <c r="L54" s="129"/>
      <c r="N54" s="94"/>
      <c r="O54" s="94"/>
      <c r="P54" s="95"/>
    </row>
    <row r="55" spans="2:16" s="80" customFormat="1" ht="15.75">
      <c r="B55" s="125">
        <v>32</v>
      </c>
      <c r="C55" s="125" t="s">
        <v>95</v>
      </c>
      <c r="D55" s="140">
        <v>41</v>
      </c>
      <c r="E55" s="140">
        <v>5</v>
      </c>
      <c r="F55" s="141">
        <v>46</v>
      </c>
      <c r="G55" s="126">
        <v>61</v>
      </c>
      <c r="H55" s="126">
        <v>15</v>
      </c>
      <c r="I55" s="127">
        <v>76</v>
      </c>
      <c r="J55" s="126">
        <f t="shared" si="0"/>
        <v>30</v>
      </c>
      <c r="K55" s="128">
        <f t="shared" si="1"/>
        <v>0.65217391304347827</v>
      </c>
      <c r="L55" s="129"/>
      <c r="N55" s="94"/>
      <c r="O55" s="94"/>
      <c r="P55" s="95"/>
    </row>
    <row r="56" spans="2:16" s="80" customFormat="1" ht="15.75">
      <c r="B56" s="125">
        <v>36</v>
      </c>
      <c r="C56" s="125" t="s">
        <v>48</v>
      </c>
      <c r="D56" s="140">
        <v>134</v>
      </c>
      <c r="E56" s="140">
        <v>25</v>
      </c>
      <c r="F56" s="141">
        <v>159</v>
      </c>
      <c r="G56" s="126">
        <v>195</v>
      </c>
      <c r="H56" s="126">
        <v>31</v>
      </c>
      <c r="I56" s="127">
        <v>226</v>
      </c>
      <c r="J56" s="126">
        <f t="shared" si="0"/>
        <v>67</v>
      </c>
      <c r="K56" s="128">
        <f t="shared" si="1"/>
        <v>0.42138364779874204</v>
      </c>
      <c r="L56" s="129"/>
      <c r="N56" s="94"/>
      <c r="O56" s="94"/>
      <c r="P56" s="95"/>
    </row>
    <row r="57" spans="2:16" s="81" customFormat="1" ht="15.75">
      <c r="B57" s="130"/>
      <c r="C57" s="130" t="s">
        <v>61</v>
      </c>
      <c r="D57" s="141">
        <v>407</v>
      </c>
      <c r="E57" s="141">
        <v>64</v>
      </c>
      <c r="F57" s="141">
        <v>471</v>
      </c>
      <c r="G57" s="131">
        <v>641</v>
      </c>
      <c r="H57" s="131">
        <v>153</v>
      </c>
      <c r="I57" s="131">
        <v>794</v>
      </c>
      <c r="J57" s="131">
        <f t="shared" si="0"/>
        <v>323</v>
      </c>
      <c r="K57" s="132">
        <f t="shared" si="1"/>
        <v>0.68577494692144381</v>
      </c>
      <c r="L57" s="133"/>
      <c r="N57" s="96"/>
      <c r="O57" s="96"/>
      <c r="P57" s="96"/>
    </row>
    <row r="58" spans="2:16" s="81" customFormat="1" ht="15.75">
      <c r="B58" s="130">
        <v>28</v>
      </c>
      <c r="C58" s="130" t="s">
        <v>62</v>
      </c>
      <c r="D58" s="141">
        <v>2888</v>
      </c>
      <c r="E58" s="141">
        <v>461</v>
      </c>
      <c r="F58" s="141">
        <v>3349</v>
      </c>
      <c r="G58" s="131">
        <v>4247</v>
      </c>
      <c r="H58" s="131">
        <v>854</v>
      </c>
      <c r="I58" s="131">
        <v>5101</v>
      </c>
      <c r="J58" s="131">
        <f t="shared" si="0"/>
        <v>1752</v>
      </c>
      <c r="K58" s="132">
        <f t="shared" si="1"/>
        <v>0.52314123618990749</v>
      </c>
      <c r="L58" s="133"/>
      <c r="N58" s="96"/>
      <c r="O58" s="96"/>
      <c r="P58" s="96"/>
    </row>
    <row r="59" spans="2:16" s="81" customFormat="1" ht="15.75">
      <c r="B59" s="130">
        <v>30</v>
      </c>
      <c r="C59" s="130" t="s">
        <v>63</v>
      </c>
      <c r="D59" s="141">
        <v>555</v>
      </c>
      <c r="E59" s="141">
        <v>77</v>
      </c>
      <c r="F59" s="141">
        <v>632</v>
      </c>
      <c r="G59" s="131">
        <v>827</v>
      </c>
      <c r="H59" s="131">
        <v>98</v>
      </c>
      <c r="I59" s="131">
        <v>925</v>
      </c>
      <c r="J59" s="131">
        <f t="shared" si="0"/>
        <v>293</v>
      </c>
      <c r="K59" s="132">
        <f t="shared" si="1"/>
        <v>0.46360759493670889</v>
      </c>
      <c r="L59" s="133"/>
      <c r="N59" s="96"/>
      <c r="O59" s="96"/>
      <c r="P59" s="96"/>
    </row>
    <row r="60" spans="2:16" s="81" customFormat="1" ht="15.75">
      <c r="B60" s="130">
        <v>31</v>
      </c>
      <c r="C60" s="130" t="s">
        <v>64</v>
      </c>
      <c r="D60" s="141">
        <v>602</v>
      </c>
      <c r="E60" s="141">
        <v>86</v>
      </c>
      <c r="F60" s="141">
        <v>688</v>
      </c>
      <c r="G60" s="131">
        <v>797</v>
      </c>
      <c r="H60" s="131">
        <v>120</v>
      </c>
      <c r="I60" s="131">
        <v>917</v>
      </c>
      <c r="J60" s="131">
        <f t="shared" si="0"/>
        <v>229</v>
      </c>
      <c r="K60" s="132">
        <f t="shared" si="1"/>
        <v>0.33284883720930236</v>
      </c>
      <c r="L60" s="133"/>
      <c r="N60" s="96"/>
      <c r="O60" s="96"/>
      <c r="P60" s="96"/>
    </row>
    <row r="61" spans="2:16" s="80" customFormat="1" ht="15.75">
      <c r="B61" s="125">
        <v>1</v>
      </c>
      <c r="C61" s="125" t="s">
        <v>101</v>
      </c>
      <c r="D61" s="140">
        <v>222</v>
      </c>
      <c r="E61" s="140">
        <v>38</v>
      </c>
      <c r="F61" s="141">
        <v>260</v>
      </c>
      <c r="G61" s="126">
        <v>327</v>
      </c>
      <c r="H61" s="126">
        <v>85</v>
      </c>
      <c r="I61" s="127">
        <v>412</v>
      </c>
      <c r="J61" s="126">
        <f t="shared" si="0"/>
        <v>152</v>
      </c>
      <c r="K61" s="128">
        <f t="shared" si="1"/>
        <v>0.58461538461538454</v>
      </c>
      <c r="L61" s="129"/>
      <c r="N61" s="94"/>
      <c r="O61" s="94"/>
      <c r="P61" s="95"/>
    </row>
    <row r="62" spans="2:16" s="80" customFormat="1" ht="15.75">
      <c r="B62" s="125">
        <v>20</v>
      </c>
      <c r="C62" s="125" t="s">
        <v>102</v>
      </c>
      <c r="D62" s="140">
        <v>420</v>
      </c>
      <c r="E62" s="140">
        <v>65</v>
      </c>
      <c r="F62" s="141">
        <v>485</v>
      </c>
      <c r="G62" s="126">
        <v>575</v>
      </c>
      <c r="H62" s="126">
        <v>82</v>
      </c>
      <c r="I62" s="127">
        <v>657</v>
      </c>
      <c r="J62" s="126">
        <f t="shared" si="0"/>
        <v>172</v>
      </c>
      <c r="K62" s="128">
        <f t="shared" si="1"/>
        <v>0.35463917525773203</v>
      </c>
      <c r="L62" s="129"/>
      <c r="N62" s="94"/>
      <c r="O62" s="94"/>
      <c r="P62" s="95"/>
    </row>
    <row r="63" spans="2:16" s="80" customFormat="1" ht="15.75">
      <c r="B63" s="125">
        <v>48</v>
      </c>
      <c r="C63" s="125" t="s">
        <v>103</v>
      </c>
      <c r="D63" s="140">
        <v>631</v>
      </c>
      <c r="E63" s="140">
        <v>91</v>
      </c>
      <c r="F63" s="141">
        <v>722</v>
      </c>
      <c r="G63" s="126">
        <v>907</v>
      </c>
      <c r="H63" s="126">
        <v>145</v>
      </c>
      <c r="I63" s="127">
        <v>1052</v>
      </c>
      <c r="J63" s="126">
        <f t="shared" si="0"/>
        <v>330</v>
      </c>
      <c r="K63" s="128">
        <f t="shared" si="1"/>
        <v>0.45706371191135742</v>
      </c>
      <c r="L63" s="129"/>
      <c r="N63" s="94"/>
      <c r="O63" s="94"/>
      <c r="P63" s="95"/>
    </row>
    <row r="64" spans="2:16" s="81" customFormat="1" ht="15.75">
      <c r="B64" s="130"/>
      <c r="C64" s="130" t="s">
        <v>65</v>
      </c>
      <c r="D64" s="141">
        <v>1273</v>
      </c>
      <c r="E64" s="141">
        <v>194</v>
      </c>
      <c r="F64" s="141">
        <v>1467</v>
      </c>
      <c r="G64" s="131">
        <v>1809</v>
      </c>
      <c r="H64" s="131">
        <v>312</v>
      </c>
      <c r="I64" s="131">
        <v>2121</v>
      </c>
      <c r="J64" s="131">
        <f t="shared" si="0"/>
        <v>654</v>
      </c>
      <c r="K64" s="132">
        <f t="shared" si="1"/>
        <v>0.44580777096114521</v>
      </c>
      <c r="L64" s="133"/>
      <c r="N64" s="96"/>
      <c r="O64" s="96"/>
      <c r="P64" s="96"/>
    </row>
    <row r="65" spans="2:16" s="81" customFormat="1" ht="15.75">
      <c r="B65" s="130">
        <v>26</v>
      </c>
      <c r="C65" s="130" t="s">
        <v>66</v>
      </c>
      <c r="D65" s="141">
        <v>166</v>
      </c>
      <c r="E65" s="141">
        <v>21</v>
      </c>
      <c r="F65" s="141">
        <v>187</v>
      </c>
      <c r="G65" s="131">
        <v>218</v>
      </c>
      <c r="H65" s="131">
        <v>36</v>
      </c>
      <c r="I65" s="131">
        <v>254</v>
      </c>
      <c r="J65" s="131">
        <f t="shared" si="0"/>
        <v>67</v>
      </c>
      <c r="K65" s="132">
        <f t="shared" si="1"/>
        <v>0.35828877005347604</v>
      </c>
      <c r="L65" s="133"/>
      <c r="N65" s="96"/>
      <c r="O65" s="96"/>
      <c r="P65" s="96"/>
    </row>
    <row r="66" spans="2:16" s="80" customFormat="1" ht="15.75">
      <c r="B66" s="125">
        <v>51</v>
      </c>
      <c r="C66" s="125" t="s">
        <v>67</v>
      </c>
      <c r="D66" s="140">
        <v>7</v>
      </c>
      <c r="E66" s="140">
        <v>2</v>
      </c>
      <c r="F66" s="140">
        <v>9</v>
      </c>
      <c r="G66" s="126">
        <v>12</v>
      </c>
      <c r="H66" s="126">
        <v>1</v>
      </c>
      <c r="I66" s="126">
        <v>13</v>
      </c>
      <c r="J66" s="126">
        <f t="shared" si="0"/>
        <v>4</v>
      </c>
      <c r="K66" s="128">
        <f t="shared" si="1"/>
        <v>0.44444444444444442</v>
      </c>
      <c r="L66" s="129"/>
      <c r="N66" s="94"/>
      <c r="O66" s="94"/>
      <c r="P66" s="95"/>
    </row>
    <row r="67" spans="2:16" s="80" customFormat="1" ht="15.75">
      <c r="B67" s="125">
        <v>52</v>
      </c>
      <c r="C67" s="125" t="s">
        <v>68</v>
      </c>
      <c r="D67" s="140">
        <v>10</v>
      </c>
      <c r="E67" s="140">
        <v>1</v>
      </c>
      <c r="F67" s="140">
        <v>11</v>
      </c>
      <c r="G67" s="126">
        <v>13</v>
      </c>
      <c r="H67" s="126">
        <v>4</v>
      </c>
      <c r="I67" s="126">
        <v>17</v>
      </c>
      <c r="J67" s="126">
        <f t="shared" si="0"/>
        <v>6</v>
      </c>
      <c r="K67" s="128">
        <f t="shared" si="1"/>
        <v>0.54545454545454541</v>
      </c>
      <c r="L67" s="129"/>
      <c r="N67" s="94"/>
      <c r="O67" s="94"/>
      <c r="P67" s="95"/>
    </row>
    <row r="68" spans="2:16" s="80" customFormat="1" ht="15" customHeight="1">
      <c r="B68" s="134"/>
      <c r="C68" s="134" t="s">
        <v>8</v>
      </c>
      <c r="D68" s="141">
        <v>14839</v>
      </c>
      <c r="E68" s="141">
        <v>2301</v>
      </c>
      <c r="F68" s="141">
        <v>17140</v>
      </c>
      <c r="G68" s="135">
        <v>21089</v>
      </c>
      <c r="H68" s="135">
        <v>3853</v>
      </c>
      <c r="I68" s="135">
        <v>24942</v>
      </c>
      <c r="J68" s="135">
        <f t="shared" si="0"/>
        <v>7802</v>
      </c>
      <c r="K68" s="136">
        <f t="shared" si="1"/>
        <v>0.45519253208868138</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T87" sqref="T87"/>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9" t="s">
        <v>69</v>
      </c>
      <c r="J1" s="179"/>
      <c r="K1" s="179"/>
      <c r="L1" s="179"/>
      <c r="M1" s="179"/>
      <c r="N1" s="179"/>
      <c r="O1" s="179"/>
      <c r="P1" s="179"/>
      <c r="Q1" s="179"/>
      <c r="R1" s="179"/>
      <c r="S1" s="15"/>
    </row>
    <row r="2" spans="1:24" ht="20.100000000000001" customHeight="1">
      <c r="A2" s="148" t="s">
        <v>104</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70</v>
      </c>
      <c r="I4" s="180" t="s">
        <v>73</v>
      </c>
      <c r="J4" s="180"/>
      <c r="K4" s="180"/>
      <c r="L4" s="180"/>
      <c r="M4" s="180"/>
      <c r="N4" s="180"/>
      <c r="O4" s="180"/>
      <c r="P4" s="180"/>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24942</v>
      </c>
      <c r="C6" s="10">
        <v>1587</v>
      </c>
      <c r="D6" s="10">
        <v>22097</v>
      </c>
      <c r="E6" s="10">
        <v>28829</v>
      </c>
      <c r="F6" s="10">
        <v>2427</v>
      </c>
      <c r="G6" s="10">
        <v>31256</v>
      </c>
    </row>
    <row r="7" spans="1:24">
      <c r="J7" s="10" t="str">
        <f>'Total y Variación interanual'!$C$14</f>
        <v>ANDALUCÍA</v>
      </c>
      <c r="K7" s="13">
        <f>'Total y Variación interanual'!$I$14</f>
        <v>2844</v>
      </c>
    </row>
    <row r="8" spans="1:24">
      <c r="J8" s="10" t="str">
        <f>'Total y Variación interanual'!C18</f>
        <v>ARAGÓN</v>
      </c>
      <c r="K8" s="13">
        <f>'Total y Variación interanual'!I18</f>
        <v>933</v>
      </c>
    </row>
    <row r="9" spans="1:24">
      <c r="B9" s="10" t="s">
        <v>2</v>
      </c>
      <c r="C9" s="10" t="s">
        <v>3</v>
      </c>
      <c r="D9" s="10" t="s">
        <v>52</v>
      </c>
      <c r="J9" s="10" t="str">
        <f>'Total y Variación interanual'!C19</f>
        <v>ASTURIAS</v>
      </c>
      <c r="K9" s="13">
        <f>'Total y Variación interanual'!I19</f>
        <v>338</v>
      </c>
    </row>
    <row r="10" spans="1:24">
      <c r="A10" s="13" t="s">
        <v>71</v>
      </c>
      <c r="B10" s="13">
        <f>'Total y Variación interanual'!D68</f>
        <v>14839</v>
      </c>
      <c r="C10" s="13">
        <f>'Total y Variación interanual'!E68</f>
        <v>2301</v>
      </c>
      <c r="D10" s="13">
        <f>'Total y Variación interanual'!F68</f>
        <v>17140</v>
      </c>
      <c r="J10" s="10" t="str">
        <f>'Total y Variación interanual'!C20</f>
        <v>ILLES BALEARS</v>
      </c>
      <c r="K10" s="13">
        <f>'Total y Variación interanual'!I20</f>
        <v>843</v>
      </c>
    </row>
    <row r="11" spans="1:24">
      <c r="A11" s="13" t="s">
        <v>72</v>
      </c>
      <c r="B11" s="13">
        <f>'Total y Variación interanual'!G68</f>
        <v>21089</v>
      </c>
      <c r="C11" s="13">
        <f>'Total y Variación interanual'!H68</f>
        <v>3853</v>
      </c>
      <c r="D11" s="13">
        <f>'Total y Variación interanual'!I68</f>
        <v>24942</v>
      </c>
      <c r="J11" s="10" t="str">
        <f>'Total y Variación interanual'!C23</f>
        <v>CANARIAS</v>
      </c>
      <c r="K11" s="13">
        <f>'Total y Variación interanual'!I23</f>
        <v>490</v>
      </c>
    </row>
    <row r="12" spans="1:24">
      <c r="J12" s="10" t="str">
        <f>'Total y Variación interanual'!C24</f>
        <v>CANTABRIA</v>
      </c>
      <c r="K12" s="13">
        <f>'Total y Variación interanual'!I24</f>
        <v>216</v>
      </c>
    </row>
    <row r="13" spans="1:24">
      <c r="J13" s="10" t="str">
        <f>'Total y Variación interanual'!$C$34</f>
        <v>CASTILLA-LEÓN</v>
      </c>
      <c r="K13" s="13">
        <f>'Total y Variación interanual'!$I$34</f>
        <v>1337</v>
      </c>
    </row>
    <row r="14" spans="1:24">
      <c r="J14" s="10" t="str">
        <f>'Total y Variación interanual'!$C$40</f>
        <v>CAST.-LA MANCHA</v>
      </c>
      <c r="K14" s="13">
        <f>'Total y Variación interanual'!$I$40</f>
        <v>1082</v>
      </c>
    </row>
    <row r="15" spans="1:24" ht="12.75" customHeight="1">
      <c r="J15" s="10" t="str">
        <f>'Total y Variación interanual'!$C$45</f>
        <v>CATALUÑA</v>
      </c>
      <c r="K15" s="13">
        <f>'Total y Variación interanual'!$I$45</f>
        <v>3717</v>
      </c>
    </row>
    <row r="16" spans="1:24">
      <c r="J16" s="10" t="str">
        <f>'Total y Variación interanual'!$C$49</f>
        <v>C. VALENCIANA</v>
      </c>
      <c r="K16" s="13">
        <f>'Total y Variación interanual'!$I$49</f>
        <v>2685</v>
      </c>
    </row>
    <row r="17" spans="10:11">
      <c r="J17" s="10" t="str">
        <f>'Total y Variación interanual'!$C$52</f>
        <v>EXTREMADURA</v>
      </c>
      <c r="K17" s="13">
        <f>'Total y Variación interanual'!$I$52</f>
        <v>315</v>
      </c>
    </row>
    <row r="18" spans="10:11">
      <c r="J18" s="10" t="str">
        <f>'Total y Variación interanual'!C57</f>
        <v>GALICIA</v>
      </c>
      <c r="K18" s="13">
        <f>'Total y Variación interanual'!I57</f>
        <v>794</v>
      </c>
    </row>
    <row r="19" spans="10:11">
      <c r="J19" s="10" t="str">
        <f>'Total y Variación interanual'!C58</f>
        <v>C. DE MADRID</v>
      </c>
      <c r="K19" s="13">
        <f>'Total y Variación interanual'!I58</f>
        <v>5101</v>
      </c>
    </row>
    <row r="20" spans="10:11">
      <c r="J20" s="10" t="str">
        <f>'Total y Variación interanual'!C59</f>
        <v>R. DE MURCIA</v>
      </c>
      <c r="K20" s="13">
        <f>'Total y Variación interanual'!I59</f>
        <v>925</v>
      </c>
    </row>
    <row r="21" spans="10:11">
      <c r="J21" s="10" t="str">
        <f>'Total y Variación interanual'!C60</f>
        <v>NAVARRA</v>
      </c>
      <c r="K21" s="13">
        <f>'Total y Variación interanual'!I60</f>
        <v>917</v>
      </c>
    </row>
    <row r="22" spans="10:11">
      <c r="J22" s="10" t="str">
        <f>'Total y Variación interanual'!C64</f>
        <v>PAÍS VASCO</v>
      </c>
      <c r="K22" s="13">
        <f>'Total y Variación interanual'!I64</f>
        <v>2121</v>
      </c>
    </row>
    <row r="23" spans="10:11">
      <c r="J23" s="10" t="str">
        <f>'Total y Variación interanual'!C65</f>
        <v>LA RIOJA</v>
      </c>
      <c r="K23" s="13">
        <f>'Total y Variación interanual'!I65</f>
        <v>254</v>
      </c>
    </row>
    <row r="24" spans="10:11">
      <c r="J24" s="13" t="str">
        <f>'Total y Variación interanual'!C66</f>
        <v>CEUTA</v>
      </c>
      <c r="K24" s="13">
        <f>'Total y Variación interanual'!I66</f>
        <v>13</v>
      </c>
    </row>
    <row r="25" spans="10:11">
      <c r="J25" s="13" t="str">
        <f>'Total y Variación interanual'!C67</f>
        <v>MELILLA</v>
      </c>
      <c r="K25" s="13">
        <f>'Total y Variación interanual'!I67</f>
        <v>17</v>
      </c>
    </row>
    <row r="53" spans="9:15" ht="15" customHeight="1">
      <c r="I53" s="180" t="s">
        <v>109</v>
      </c>
      <c r="J53" s="180"/>
      <c r="K53" s="180"/>
      <c r="L53" s="180"/>
      <c r="M53" s="180"/>
      <c r="N53" s="180"/>
      <c r="O53" s="180"/>
    </row>
    <row r="63" spans="9:15">
      <c r="K63" s="13">
        <f>'Total y Variación interanual'!$D$68</f>
        <v>14839</v>
      </c>
    </row>
    <row r="64" spans="9:15">
      <c r="K64" s="13">
        <f>'Total y Variación interanual'!$G$68</f>
        <v>21089</v>
      </c>
    </row>
    <row r="65" spans="11:11">
      <c r="K65" s="13"/>
    </row>
    <row r="66" spans="11:11">
      <c r="K66" s="13">
        <f>'Total y Variación interanual'!$E$68</f>
        <v>2301</v>
      </c>
    </row>
    <row r="67" spans="11:11">
      <c r="K67" s="13">
        <f>'Total y Variación interanual'!$H$68</f>
        <v>3853</v>
      </c>
    </row>
    <row r="68" spans="11:11">
      <c r="K68" s="13"/>
    </row>
    <row r="69" spans="11:11">
      <c r="K69" s="13">
        <f>'Total y Variación interanual'!$F$68</f>
        <v>17140</v>
      </c>
    </row>
    <row r="70" spans="11:11">
      <c r="K70" s="13">
        <f>'Total y Variación interanual'!$I$68</f>
        <v>24942</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82d664d1b9294c97abae10414ad512e2">
  <xsd:schema xmlns:xsd="http://www.w3.org/2001/XMLSchema" xmlns:xs="http://www.w3.org/2001/XMLSchema" xmlns:p="http://schemas.microsoft.com/office/2006/metadata/properties" xmlns:ns1="http://schemas.microsoft.com/sharepoint/v3" targetNamespace="http://schemas.microsoft.com/office/2006/metadata/properties" ma:root="true" ma:fieldsID="3ad185dcfeebc1ad7e50039e8a2b90b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1461607-8899-4935-982A-F276CCC419EA}"/>
</file>

<file path=customXml/itemProps2.xml><?xml version="1.0" encoding="utf-8"?>
<ds:datastoreItem xmlns:ds="http://schemas.openxmlformats.org/officeDocument/2006/customXml" ds:itemID="{49520681-F85A-492D-AC1F-0359E0C80D57}"/>
</file>

<file path=customXml/itemProps3.xml><?xml version="1.0" encoding="utf-8"?>
<ds:datastoreItem xmlns:ds="http://schemas.openxmlformats.org/officeDocument/2006/customXml" ds:itemID="{4175BAEE-8248-4996-9081-E53E24CDD2AF}"/>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Angel</dc:creator>
  <cp:lastModifiedBy>Recaman Vieitez Esther</cp:lastModifiedBy>
  <cp:lastPrinted>2020-07-22T07:39:18Z</cp:lastPrinted>
  <dcterms:created xsi:type="dcterms:W3CDTF">2020-04-09T17:28:39Z</dcterms:created>
  <dcterms:modified xsi:type="dcterms:W3CDTF">2023-07-28T07:24:22Z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