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diagrams/data3.xml" ContentType="application/vnd.openxmlformats-officedocument.drawingml.diagramData+xml"/>
  <Override PartName="/xl/diagrams/data1.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I:\GESTION\DATOS\maternidad, paternidad y excedencias\tercer trimestre\3 trimestre 2022\"/>
    </mc:Choice>
  </mc:AlternateContent>
  <xr:revisionPtr revIDLastSave="0" documentId="13_ncr:1_{37F59646-9BDB-45A7-93EA-EAA0C93D020F}" xr6:coauthVersionLast="47" xr6:coauthVersionMax="47" xr10:uidLastSave="{00000000-0000-0000-0000-000000000000}"/>
  <bookViews>
    <workbookView xWindow="20370" yWindow="-90" windowWidth="29040" windowHeight="1584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<sst xmlns="http://schemas.openxmlformats.org/spreadsheetml/2006/main" count="260" uniqueCount="126">
  <si>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</si>
  <si>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</si>
  <si>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</si>
  <si>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</si>
  <si>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</si>
  <si>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</si>
  <si>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</si>
  <si>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</si>
  <si>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</si>
  <si>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</si>
  <si>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</si>
  <si>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</si>
  <si>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</si>
  <si>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</si>
  <si>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</si>
  <si>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</si>
  <si>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</si>
  <si>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</si>
  <si>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</si>
  <si>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</si>
  <si>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</si>
  <si>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</si>
  <si>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</si>
  <si>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</si>
  <si>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</si>
  <si>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</si>
  <si>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</si>
  <si>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</si>
  <si>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</si>
  <si>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</si>
  <si>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</si>
  <si>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</si>
  <si>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</si>
  <si>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</si>
  <si>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</si>
  <si>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</si>
  <si>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</si>
  <si>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</si>
  <si>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</si>
  <si>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</si>
  <si>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</si>
  <si>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</si>
  <si>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</si>
  <si>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</si>
  <si>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</si>
  <si>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</si>
  <si>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</si>
  <si>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</si>
  <si>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</si>
  <si>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</si>
  <si>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</si>
  <si>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</si>
  <si>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</si>
  <si>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</si>
  <si>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</si>
  <si>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</si>
  <si>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</si>
  <si>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</si>
  <si>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</si>
  <si>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</si>
  <si>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</si>
  <si>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</si>
  <si>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</si>
  <si>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</si>
  <si>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</si>
  <si>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</si>
  <si>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</si>
  <si>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</si>
  <si>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</si>
  <si>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</si>
  <si>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</si>
  <si>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</si>
  <si>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</si>
  <si>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</si>
  <si>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</si>
  <si>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</si>
  <si>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</si>
  <si>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</si>
  <si>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</si>
  <si>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</si>
  <si>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</si>
  <si>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</si>
  <si>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</si>
  <si>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</si>
  <si>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</si>
  <si>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</si>
  <si>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</si>
  <si>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</si>
  <si>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</si>
  <si>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</si>
  <si>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</si>
  <si>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</si>
  <si>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</si>
  <si>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</si>
  <si>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</si>
  <si>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</si>
  <si>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</si>
  <si>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</si>
  <si>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</si>
  <si>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</si>
  <si>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</si>
  <si>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</si>
  <si>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</si>
  <si>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</si>
  <si>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</si>
  <si>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</si>
  <si>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</si>
  <si>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</si>
  <si>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</si>
  <si>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</si>
  <si>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</si>
  <si>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</si>
  <si>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</si>
  <si>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</si>
  <si>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</si>
  <si>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</si>
  <si>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</si>
  <si>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</si>
  <si>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</si>
  <si>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</si>
  <si>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</si>
  <si>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ENERO-SEPTIEMBRE 2022 (2)</t>
  </si>
  <si>
    <t>ENERO - SEPTIEMBRE 2022</t>
  </si>
  <si>
    <t>ENERO - SEPTIEMBRE 2021</t>
  </si>
  <si>
    <r>
      <t xml:space="preserve">COMPARACIÓN 2021/2022 </t>
    </r>
    <r>
      <rPr>
        <sz val="14"/>
        <rFont val="Calibri"/>
        <family val="2"/>
        <scheme val="minor"/>
      </rPr>
      <t xml:space="preserve"> (Enero -Septiembre)</t>
    </r>
  </si>
  <si>
    <t>GASTO ENERO/SEPTIEMBRE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</si>
</sst>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20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Fill="1" applyBorder="1" applyAlignment="1">
      <alignment horizontal="right" indent="1"/>
    </xf>
    <xf numFmtId="0" fontId="12" fillId="9" borderId="0" xfId="1" applyFont="1" applyFill="1"/>
    <xf numFmtId="164" fontId="12" fillId="0" borderId="0" xfId="1" applyNumberFormat="1" applyFont="1"/>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34" fillId="0" borderId="0" xfId="1" applyFont="1"/>
    <xf numFmtId="4" fontId="23" fillId="0" borderId="0" xfId="1" applyNumberFormat="1" applyFont="1"/>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3" xfId="1" applyFont="1" applyFill="1" applyBorder="1" applyAlignment="1"/>
    <xf numFmtId="0" fontId="36" fillId="5" borderId="4" xfId="1" applyFont="1" applyFill="1" applyBorder="1" applyAlignment="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0" fontId="28" fillId="2" borderId="15" xfId="1" applyNumberFormat="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9" borderId="15" xfId="1" applyNumberFormat="1" applyFont="1" applyFill="1" applyBorder="1" applyAlignment="1">
      <alignment horizontal="right" vertical="center" indent="1"/>
    </xf>
    <xf numFmtId="0" fontId="27" fillId="4" borderId="15" xfId="1" applyNumberFormat="1" applyFont="1" applyFill="1" applyBorder="1" applyAlignment="1">
      <alignment horizontal="center"/>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applyAlignment="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0" fontId="12" fillId="0" borderId="15" xfId="3" applyFont="1" applyBorder="1"/>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NumberFormat="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Border="1" applyAlignment="1">
      <alignment horizontal="center" vertical="center"/>
    </xf>
    <xf numFmtId="0" fontId="12" fillId="0" borderId="0" xfId="1" applyFont="1" applyBorder="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63799</c:v>
                </c:pt>
                <c:pt idx="1">
                  <c:v>10209</c:v>
                </c:pt>
                <c:pt idx="2">
                  <c:v>5194</c:v>
                </c:pt>
                <c:pt idx="3">
                  <c:v>9254</c:v>
                </c:pt>
                <c:pt idx="4">
                  <c:v>11986</c:v>
                </c:pt>
                <c:pt idx="5">
                  <c:v>3421</c:v>
                </c:pt>
                <c:pt idx="6">
                  <c:v>14866</c:v>
                </c:pt>
                <c:pt idx="7">
                  <c:v>15171</c:v>
                </c:pt>
                <c:pt idx="8">
                  <c:v>63338</c:v>
                </c:pt>
                <c:pt idx="9">
                  <c:v>7727</c:v>
                </c:pt>
                <c:pt idx="10">
                  <c:v>15983</c:v>
                </c:pt>
                <c:pt idx="11">
                  <c:v>59736</c:v>
                </c:pt>
                <c:pt idx="12">
                  <c:v>13396</c:v>
                </c:pt>
                <c:pt idx="13">
                  <c:v>5136</c:v>
                </c:pt>
                <c:pt idx="14">
                  <c:v>2415</c:v>
                </c:pt>
                <c:pt idx="15">
                  <c:v>36041</c:v>
                </c:pt>
                <c:pt idx="16">
                  <c:v>15842</c:v>
                </c:pt>
                <c:pt idx="17">
                  <c:v>436</c:v>
                </c:pt>
                <c:pt idx="18">
                  <c:v>668</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4098</c:v>
                </c:pt>
                <c:pt idx="1">
                  <c:v>1477</c:v>
                </c:pt>
                <c:pt idx="2">
                  <c:v>476</c:v>
                </c:pt>
                <c:pt idx="3">
                  <c:v>1021</c:v>
                </c:pt>
                <c:pt idx="4">
                  <c:v>580</c:v>
                </c:pt>
                <c:pt idx="5">
                  <c:v>256</c:v>
                </c:pt>
                <c:pt idx="6">
                  <c:v>1938</c:v>
                </c:pt>
                <c:pt idx="7">
                  <c:v>1368</c:v>
                </c:pt>
                <c:pt idx="8">
                  <c:v>5675</c:v>
                </c:pt>
                <c:pt idx="9">
                  <c:v>3663</c:v>
                </c:pt>
                <c:pt idx="10">
                  <c:v>446</c:v>
                </c:pt>
                <c:pt idx="11">
                  <c:v>934</c:v>
                </c:pt>
                <c:pt idx="12">
                  <c:v>7605</c:v>
                </c:pt>
                <c:pt idx="13">
                  <c:v>1523</c:v>
                </c:pt>
                <c:pt idx="14">
                  <c:v>1474</c:v>
                </c:pt>
                <c:pt idx="15">
                  <c:v>3856</c:v>
                </c:pt>
                <c:pt idx="16">
                  <c:v>356</c:v>
                </c:pt>
                <c:pt idx="17">
                  <c:v>27</c:v>
                </c:pt>
                <c:pt idx="18">
                  <c:v>28</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34802</c:v>
                </c:pt>
                <c:pt idx="1">
                  <c:v>31712</c:v>
                </c:pt>
                <c:pt idx="3">
                  <c:v>5988</c:v>
                </c:pt>
                <c:pt idx="4">
                  <c:v>5089</c:v>
                </c:pt>
                <c:pt idx="6">
                  <c:v>40790</c:v>
                </c:pt>
                <c:pt idx="7">
                  <c:v>36801</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Septiembre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55</xdr:row>
      <xdr:rowOff>52387</xdr:rowOff>
    </xdr:from>
    <xdr:to>
      <xdr:col>14</xdr:col>
      <xdr:colOff>923924</xdr:colOff>
      <xdr:row>76</xdr:row>
      <xdr:rowOff>95250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H34" sqref="H34"/>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E39" sqref="E39"/>
    </sheetView>
  </sheetViews>
  <sheetFormatPr baseColWidth="10" defaultRowHeight="15"/>
  <cols>
    <col min="2" max="4" width="20.7109375" customWidth="1"/>
  </cols>
  <sheetData>
    <row r="22" spans="2:5" ht="26.25" customHeight="1">
      <c r="B22" s="167" t="s">
        <v>109</v>
      </c>
      <c r="C22" s="167"/>
      <c r="D22" s="167"/>
      <c r="E22" s="6"/>
    </row>
    <row r="23" spans="2:5" ht="26.25" customHeight="1">
      <c r="B23" s="168">
        <f>'Totales y gasto'!$E$75</f>
        <v>354618</v>
      </c>
      <c r="C23" s="168"/>
      <c r="D23" s="168"/>
      <c r="E23" s="7"/>
    </row>
    <row r="24" spans="2:5" ht="14.25" customHeight="1">
      <c r="B24" s="3"/>
      <c r="C24" s="3"/>
      <c r="D24" s="3"/>
    </row>
    <row r="25" spans="2:5" ht="26.25">
      <c r="B25" s="4" t="s">
        <v>0</v>
      </c>
      <c r="C25" s="3"/>
      <c r="D25" s="5">
        <f>'Totales y gasto'!$F$75</f>
        <v>168286</v>
      </c>
    </row>
    <row r="26" spans="2:5" ht="26.25">
      <c r="B26" s="4" t="s">
        <v>1</v>
      </c>
      <c r="C26" s="3"/>
      <c r="D26" s="5">
        <f>'Totales y gasto'!$G$75</f>
        <v>186332</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W28" sqref="W28"/>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71" t="s">
        <v>4</v>
      </c>
      <c r="E6" s="171"/>
      <c r="F6" s="171"/>
      <c r="G6" s="171"/>
      <c r="H6" s="172"/>
      <c r="I6" s="21"/>
      <c r="J6" s="22"/>
    </row>
    <row r="7" spans="1:23" ht="20.100000000000001" customHeight="1">
      <c r="D7" s="173" t="s">
        <v>121</v>
      </c>
      <c r="E7" s="173"/>
      <c r="F7" s="173"/>
      <c r="G7" s="173"/>
      <c r="H7" s="174"/>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175" t="s">
        <v>5</v>
      </c>
      <c r="F10" s="176"/>
      <c r="G10" s="177"/>
      <c r="H10" s="30"/>
      <c r="I10" s="31"/>
      <c r="J10" s="32"/>
    </row>
    <row r="11" spans="1:23" s="33" customFormat="1" ht="21.4" customHeight="1">
      <c r="C11" s="170" t="s">
        <v>103</v>
      </c>
      <c r="D11" s="178" t="s">
        <v>120</v>
      </c>
      <c r="E11" s="178" t="s">
        <v>107</v>
      </c>
      <c r="F11" s="178" t="s">
        <v>6</v>
      </c>
      <c r="G11" s="178" t="s">
        <v>7</v>
      </c>
      <c r="H11" s="178" t="s">
        <v>125</v>
      </c>
      <c r="I11" s="34"/>
      <c r="J11" s="35"/>
      <c r="M11" s="36"/>
    </row>
    <row r="12" spans="1:23" s="33" customFormat="1" ht="24.75" customHeight="1">
      <c r="C12" s="170"/>
      <c r="D12" s="178"/>
      <c r="E12" s="178"/>
      <c r="F12" s="178"/>
      <c r="G12" s="178"/>
      <c r="H12" s="178"/>
      <c r="I12" s="34"/>
      <c r="J12" s="35"/>
      <c r="M12" s="36"/>
    </row>
    <row r="13" spans="1:23" s="28" customFormat="1" ht="16.149999999999999" customHeight="1">
      <c r="A13" s="37"/>
      <c r="B13" s="37"/>
      <c r="C13" s="120"/>
      <c r="D13" s="120" t="s">
        <v>22</v>
      </c>
      <c r="E13" s="121">
        <v>63799</v>
      </c>
      <c r="F13" s="121">
        <v>30485</v>
      </c>
      <c r="G13" s="121">
        <v>33314</v>
      </c>
      <c r="H13" s="122">
        <v>375271565.02999997</v>
      </c>
      <c r="I13" s="38"/>
      <c r="J13" s="39">
        <f>K13-E13</f>
        <v>0</v>
      </c>
      <c r="K13" s="40">
        <f>SUM(F13:G13)</f>
        <v>63799</v>
      </c>
      <c r="L13" s="41">
        <f>SUM(H14:H21)</f>
        <v>375271565.02999997</v>
      </c>
      <c r="M13" s="42">
        <f>L13-H13</f>
        <v>0</v>
      </c>
      <c r="T13" s="101"/>
      <c r="U13" s="101"/>
      <c r="V13" s="101"/>
      <c r="W13" s="102"/>
    </row>
    <row r="14" spans="1:23" ht="16.149999999999999" customHeight="1">
      <c r="A14" s="37"/>
      <c r="B14" s="37"/>
      <c r="C14" s="123">
        <v>4</v>
      </c>
      <c r="D14" s="124" t="s">
        <v>23</v>
      </c>
      <c r="E14" s="125">
        <v>6783</v>
      </c>
      <c r="F14" s="125">
        <v>3076</v>
      </c>
      <c r="G14" s="125">
        <v>3707</v>
      </c>
      <c r="H14" s="126">
        <v>35516780.990000002</v>
      </c>
      <c r="I14" s="43"/>
      <c r="J14" s="39">
        <f t="shared" ref="J14:J75" si="0">K14-E14</f>
        <v>0</v>
      </c>
      <c r="K14" s="40">
        <f t="shared" ref="K14:K75" si="1">SUM(F14:G14)</f>
        <v>6783</v>
      </c>
      <c r="M14" s="42"/>
      <c r="T14" s="103"/>
      <c r="U14" s="103"/>
      <c r="V14" s="103"/>
      <c r="W14" s="104"/>
    </row>
    <row r="15" spans="1:23" ht="16.149999999999999" customHeight="1">
      <c r="A15" s="37"/>
      <c r="B15" s="37"/>
      <c r="C15" s="123">
        <v>11</v>
      </c>
      <c r="D15" s="124" t="s">
        <v>24</v>
      </c>
      <c r="E15" s="125">
        <v>7526</v>
      </c>
      <c r="F15" s="125">
        <v>3617</v>
      </c>
      <c r="G15" s="125">
        <v>3909</v>
      </c>
      <c r="H15" s="126">
        <v>44510873.799999997</v>
      </c>
      <c r="I15" s="43"/>
      <c r="J15" s="39">
        <f t="shared" si="0"/>
        <v>0</v>
      </c>
      <c r="K15" s="40">
        <f t="shared" si="1"/>
        <v>7526</v>
      </c>
      <c r="M15" s="42"/>
      <c r="T15" s="103"/>
      <c r="U15" s="103"/>
      <c r="V15" s="103"/>
      <c r="W15" s="104"/>
    </row>
    <row r="16" spans="1:23" ht="16.149999999999999" customHeight="1">
      <c r="A16" s="37"/>
      <c r="B16" s="37"/>
      <c r="C16" s="123">
        <v>14</v>
      </c>
      <c r="D16" s="124" t="s">
        <v>25</v>
      </c>
      <c r="E16" s="125">
        <v>6222</v>
      </c>
      <c r="F16" s="125">
        <v>2952</v>
      </c>
      <c r="G16" s="125">
        <v>3270</v>
      </c>
      <c r="H16" s="126">
        <v>35536577.280000001</v>
      </c>
      <c r="I16" s="43"/>
      <c r="J16" s="39">
        <f t="shared" si="0"/>
        <v>0</v>
      </c>
      <c r="K16" s="40">
        <f t="shared" si="1"/>
        <v>6222</v>
      </c>
      <c r="M16" s="42"/>
      <c r="T16" s="103"/>
      <c r="U16" s="103"/>
      <c r="V16" s="103"/>
      <c r="W16" s="104"/>
    </row>
    <row r="17" spans="1:23" ht="16.149999999999999" customHeight="1">
      <c r="A17" s="37"/>
      <c r="B17" s="37"/>
      <c r="C17" s="123">
        <v>18</v>
      </c>
      <c r="D17" s="124" t="s">
        <v>26</v>
      </c>
      <c r="E17" s="125">
        <v>6893</v>
      </c>
      <c r="F17" s="125">
        <v>3320</v>
      </c>
      <c r="G17" s="125">
        <v>3573</v>
      </c>
      <c r="H17" s="126">
        <v>40383472.82</v>
      </c>
      <c r="I17" s="43"/>
      <c r="J17" s="39">
        <f t="shared" si="0"/>
        <v>0</v>
      </c>
      <c r="K17" s="40">
        <f t="shared" si="1"/>
        <v>6893</v>
      </c>
      <c r="M17" s="42"/>
      <c r="T17" s="103"/>
      <c r="U17" s="103"/>
      <c r="V17" s="103"/>
      <c r="W17" s="104"/>
    </row>
    <row r="18" spans="1:23" ht="16.149999999999999" customHeight="1">
      <c r="A18" s="37"/>
      <c r="B18" s="37"/>
      <c r="C18" s="123">
        <v>21</v>
      </c>
      <c r="D18" s="124" t="s">
        <v>27</v>
      </c>
      <c r="E18" s="125">
        <v>4352</v>
      </c>
      <c r="F18" s="125">
        <v>2145</v>
      </c>
      <c r="G18" s="125">
        <v>2207</v>
      </c>
      <c r="H18" s="126">
        <v>24510902.66</v>
      </c>
      <c r="I18" s="43"/>
      <c r="J18" s="39">
        <f t="shared" si="0"/>
        <v>0</v>
      </c>
      <c r="K18" s="40">
        <f t="shared" si="1"/>
        <v>4352</v>
      </c>
      <c r="M18" s="42"/>
      <c r="T18" s="103"/>
      <c r="U18" s="103"/>
      <c r="V18" s="103"/>
      <c r="W18" s="104"/>
    </row>
    <row r="19" spans="1:23" ht="16.149999999999999" customHeight="1">
      <c r="A19" s="37"/>
      <c r="B19" s="37"/>
      <c r="C19" s="123">
        <v>23</v>
      </c>
      <c r="D19" s="124" t="s">
        <v>28</v>
      </c>
      <c r="E19" s="125">
        <v>4836</v>
      </c>
      <c r="F19" s="125">
        <v>2302</v>
      </c>
      <c r="G19" s="125">
        <v>2534</v>
      </c>
      <c r="H19" s="126">
        <v>26938473.379999999</v>
      </c>
      <c r="I19" s="43"/>
      <c r="J19" s="39">
        <f t="shared" si="0"/>
        <v>0</v>
      </c>
      <c r="K19" s="40">
        <f t="shared" si="1"/>
        <v>4836</v>
      </c>
      <c r="M19" s="42"/>
      <c r="S19" s="44"/>
      <c r="T19" s="103"/>
      <c r="U19" s="103"/>
      <c r="V19" s="103"/>
      <c r="W19" s="104"/>
    </row>
    <row r="20" spans="1:23" ht="16.149999999999999" customHeight="1">
      <c r="A20" s="37"/>
      <c r="B20" s="37"/>
      <c r="C20" s="123">
        <v>29</v>
      </c>
      <c r="D20" s="124" t="s">
        <v>29</v>
      </c>
      <c r="E20" s="125">
        <v>11467</v>
      </c>
      <c r="F20" s="125">
        <v>5445</v>
      </c>
      <c r="G20" s="125">
        <v>6022</v>
      </c>
      <c r="H20" s="126">
        <v>70185885.019999996</v>
      </c>
      <c r="I20" s="43"/>
      <c r="J20" s="39">
        <f t="shared" si="0"/>
        <v>0</v>
      </c>
      <c r="K20" s="40">
        <f t="shared" si="1"/>
        <v>11467</v>
      </c>
      <c r="M20" s="42"/>
      <c r="T20" s="103"/>
      <c r="U20" s="103"/>
      <c r="V20" s="103"/>
      <c r="W20" s="104"/>
    </row>
    <row r="21" spans="1:23" ht="16.149999999999999" customHeight="1">
      <c r="A21" s="37"/>
      <c r="B21" s="37"/>
      <c r="C21" s="123">
        <v>41</v>
      </c>
      <c r="D21" s="124" t="s">
        <v>30</v>
      </c>
      <c r="E21" s="125">
        <v>15720</v>
      </c>
      <c r="F21" s="125">
        <v>7628</v>
      </c>
      <c r="G21" s="125">
        <v>8092</v>
      </c>
      <c r="H21" s="126">
        <v>97688599.079999998</v>
      </c>
      <c r="I21" s="43"/>
      <c r="J21" s="39">
        <f t="shared" si="0"/>
        <v>0</v>
      </c>
      <c r="K21" s="40">
        <f t="shared" si="1"/>
        <v>15720</v>
      </c>
      <c r="M21" s="42"/>
      <c r="T21" s="103"/>
      <c r="U21" s="103"/>
      <c r="V21" s="103"/>
      <c r="W21" s="104"/>
    </row>
    <row r="22" spans="1:23" s="28" customFormat="1" ht="16.149999999999999" customHeight="1">
      <c r="A22" s="37"/>
      <c r="B22" s="37"/>
      <c r="C22" s="127"/>
      <c r="D22" s="120" t="s">
        <v>31</v>
      </c>
      <c r="E22" s="121">
        <v>10209</v>
      </c>
      <c r="F22" s="121">
        <v>4667</v>
      </c>
      <c r="G22" s="121">
        <v>5542</v>
      </c>
      <c r="H22" s="122">
        <v>70515684.269999996</v>
      </c>
      <c r="I22" s="38"/>
      <c r="J22" s="39">
        <f t="shared" si="0"/>
        <v>0</v>
      </c>
      <c r="K22" s="40">
        <f t="shared" si="1"/>
        <v>10209</v>
      </c>
      <c r="L22" s="41">
        <f>SUM(H23:H25)</f>
        <v>70515684.269999996</v>
      </c>
      <c r="M22" s="42">
        <f t="shared" ref="M22:M75" si="2">L22-H22</f>
        <v>0</v>
      </c>
      <c r="T22" s="101"/>
      <c r="U22" s="101"/>
      <c r="V22" s="101"/>
      <c r="W22" s="102"/>
    </row>
    <row r="23" spans="1:23" ht="16.149999999999999" customHeight="1">
      <c r="A23" s="37"/>
      <c r="B23" s="37"/>
      <c r="C23" s="128">
        <v>22</v>
      </c>
      <c r="D23" s="124" t="s">
        <v>32</v>
      </c>
      <c r="E23" s="125">
        <v>1804</v>
      </c>
      <c r="F23" s="125">
        <v>803</v>
      </c>
      <c r="G23" s="125">
        <v>1001</v>
      </c>
      <c r="H23" s="126">
        <v>11477519.65</v>
      </c>
      <c r="I23" s="43"/>
      <c r="J23" s="39">
        <f t="shared" si="0"/>
        <v>0</v>
      </c>
      <c r="K23" s="40">
        <f t="shared" si="1"/>
        <v>1804</v>
      </c>
      <c r="M23" s="42"/>
      <c r="T23" s="103"/>
      <c r="U23" s="103"/>
      <c r="V23" s="103"/>
      <c r="W23" s="104"/>
    </row>
    <row r="24" spans="1:23" ht="16.149999999999999" customHeight="1">
      <c r="A24" s="37"/>
      <c r="B24" s="37"/>
      <c r="C24" s="128">
        <v>44</v>
      </c>
      <c r="D24" s="124" t="s">
        <v>33</v>
      </c>
      <c r="E24" s="125">
        <v>1113</v>
      </c>
      <c r="F24" s="125">
        <v>494</v>
      </c>
      <c r="G24" s="125">
        <v>619</v>
      </c>
      <c r="H24" s="126">
        <v>7334971.7199999997</v>
      </c>
      <c r="I24" s="43"/>
      <c r="J24" s="39">
        <f t="shared" si="0"/>
        <v>0</v>
      </c>
      <c r="K24" s="40">
        <f t="shared" si="1"/>
        <v>1113</v>
      </c>
      <c r="M24" s="42"/>
      <c r="T24" s="103"/>
      <c r="U24" s="103"/>
      <c r="V24" s="103"/>
      <c r="W24" s="104"/>
    </row>
    <row r="25" spans="1:23" ht="16.149999999999999" customHeight="1">
      <c r="A25" s="37"/>
      <c r="B25" s="37"/>
      <c r="C25" s="128">
        <v>50</v>
      </c>
      <c r="D25" s="124" t="s">
        <v>34</v>
      </c>
      <c r="E25" s="125">
        <v>7292</v>
      </c>
      <c r="F25" s="125">
        <v>3370</v>
      </c>
      <c r="G25" s="125">
        <v>3922</v>
      </c>
      <c r="H25" s="126">
        <v>51703192.899999999</v>
      </c>
      <c r="I25" s="43"/>
      <c r="J25" s="39">
        <f t="shared" si="0"/>
        <v>0</v>
      </c>
      <c r="K25" s="40">
        <f t="shared" si="1"/>
        <v>7292</v>
      </c>
      <c r="M25" s="42"/>
      <c r="T25" s="103"/>
      <c r="U25" s="103"/>
      <c r="V25" s="103"/>
      <c r="W25" s="104"/>
    </row>
    <row r="26" spans="1:23" s="28" customFormat="1" ht="16.149999999999999" customHeight="1">
      <c r="A26" s="37"/>
      <c r="B26" s="37"/>
      <c r="C26" s="127">
        <v>33</v>
      </c>
      <c r="D26" s="120" t="s">
        <v>35</v>
      </c>
      <c r="E26" s="121">
        <v>5194</v>
      </c>
      <c r="F26" s="121">
        <v>2515</v>
      </c>
      <c r="G26" s="121">
        <v>2679</v>
      </c>
      <c r="H26" s="122">
        <v>36911940.020000003</v>
      </c>
      <c r="I26" s="38"/>
      <c r="J26" s="39">
        <f t="shared" si="0"/>
        <v>0</v>
      </c>
      <c r="K26" s="40">
        <f t="shared" si="1"/>
        <v>5194</v>
      </c>
      <c r="L26" s="41">
        <f>SUM(H26)</f>
        <v>36911940.020000003</v>
      </c>
      <c r="M26" s="42">
        <f t="shared" si="2"/>
        <v>0</v>
      </c>
      <c r="T26" s="101"/>
      <c r="U26" s="101"/>
      <c r="V26" s="101"/>
      <c r="W26" s="102"/>
    </row>
    <row r="27" spans="1:23" s="28" customFormat="1" ht="16.149999999999999" customHeight="1">
      <c r="A27" s="37"/>
      <c r="B27" s="37"/>
      <c r="C27" s="127">
        <v>7</v>
      </c>
      <c r="D27" s="120" t="s">
        <v>36</v>
      </c>
      <c r="E27" s="121">
        <v>9254</v>
      </c>
      <c r="F27" s="121">
        <v>4393</v>
      </c>
      <c r="G27" s="121">
        <v>4861</v>
      </c>
      <c r="H27" s="122">
        <v>62256186.619999997</v>
      </c>
      <c r="I27" s="38"/>
      <c r="J27" s="39">
        <f t="shared" si="0"/>
        <v>0</v>
      </c>
      <c r="K27" s="40">
        <f t="shared" si="1"/>
        <v>9254</v>
      </c>
      <c r="L27" s="41">
        <f>SUM(H27)</f>
        <v>62256186.619999997</v>
      </c>
      <c r="M27" s="42">
        <f t="shared" si="2"/>
        <v>0</v>
      </c>
      <c r="T27" s="101"/>
      <c r="U27" s="101"/>
      <c r="V27" s="101"/>
      <c r="W27" s="102"/>
    </row>
    <row r="28" spans="1:23" s="28" customFormat="1" ht="16.149999999999999" customHeight="1">
      <c r="A28" s="37"/>
      <c r="B28" s="37"/>
      <c r="C28" s="127"/>
      <c r="D28" s="120" t="s">
        <v>37</v>
      </c>
      <c r="E28" s="121">
        <v>11986</v>
      </c>
      <c r="F28" s="121">
        <v>5788</v>
      </c>
      <c r="G28" s="121">
        <v>6198</v>
      </c>
      <c r="H28" s="122">
        <v>71091232.269999996</v>
      </c>
      <c r="I28" s="38"/>
      <c r="J28" s="39">
        <f t="shared" si="0"/>
        <v>0</v>
      </c>
      <c r="K28" s="40">
        <f t="shared" si="1"/>
        <v>11986</v>
      </c>
      <c r="L28" s="41">
        <f>SUM(H29:H30)</f>
        <v>71091232.269999996</v>
      </c>
      <c r="M28" s="42">
        <f t="shared" si="2"/>
        <v>0</v>
      </c>
      <c r="T28" s="101"/>
      <c r="U28" s="101"/>
      <c r="V28" s="101"/>
      <c r="W28" s="102"/>
    </row>
    <row r="29" spans="1:23" ht="16.149999999999999" customHeight="1">
      <c r="A29" s="37"/>
      <c r="B29" s="37"/>
      <c r="C29" s="128">
        <v>35</v>
      </c>
      <c r="D29" s="124" t="s">
        <v>38</v>
      </c>
      <c r="E29" s="125">
        <v>6449</v>
      </c>
      <c r="F29" s="125">
        <v>3073</v>
      </c>
      <c r="G29" s="125">
        <v>3376</v>
      </c>
      <c r="H29" s="126">
        <v>39669556.509999998</v>
      </c>
      <c r="I29" s="43"/>
      <c r="J29" s="39">
        <f t="shared" si="0"/>
        <v>0</v>
      </c>
      <c r="K29" s="40">
        <f t="shared" si="1"/>
        <v>6449</v>
      </c>
      <c r="M29" s="42"/>
      <c r="T29" s="103"/>
      <c r="U29" s="103"/>
      <c r="V29" s="103"/>
      <c r="W29" s="104"/>
    </row>
    <row r="30" spans="1:23" ht="16.149999999999999" customHeight="1">
      <c r="A30" s="37"/>
      <c r="B30" s="37"/>
      <c r="C30" s="128">
        <v>38</v>
      </c>
      <c r="D30" s="124" t="s">
        <v>39</v>
      </c>
      <c r="E30" s="125">
        <v>5537</v>
      </c>
      <c r="F30" s="125">
        <v>2715</v>
      </c>
      <c r="G30" s="125">
        <v>2822</v>
      </c>
      <c r="H30" s="126">
        <v>31421675.760000002</v>
      </c>
      <c r="I30" s="43"/>
      <c r="J30" s="39">
        <f t="shared" si="0"/>
        <v>0</v>
      </c>
      <c r="K30" s="40">
        <f t="shared" si="1"/>
        <v>5537</v>
      </c>
      <c r="M30" s="42"/>
      <c r="T30" s="103"/>
      <c r="U30" s="103"/>
      <c r="V30" s="103"/>
      <c r="W30" s="104"/>
    </row>
    <row r="31" spans="1:23" s="28" customFormat="1" ht="16.149999999999999" customHeight="1">
      <c r="A31" s="37"/>
      <c r="B31" s="37"/>
      <c r="C31" s="127">
        <v>39</v>
      </c>
      <c r="D31" s="120" t="s">
        <v>40</v>
      </c>
      <c r="E31" s="121">
        <v>3421</v>
      </c>
      <c r="F31" s="121">
        <v>1619</v>
      </c>
      <c r="G31" s="121">
        <v>1802</v>
      </c>
      <c r="H31" s="122">
        <v>24732595.120000001</v>
      </c>
      <c r="I31" s="38"/>
      <c r="J31" s="39">
        <f t="shared" si="0"/>
        <v>0</v>
      </c>
      <c r="K31" s="40">
        <f t="shared" si="1"/>
        <v>3421</v>
      </c>
      <c r="L31" s="41">
        <f>SUM(H31)</f>
        <v>24732595.120000001</v>
      </c>
      <c r="M31" s="42">
        <f t="shared" si="2"/>
        <v>0</v>
      </c>
      <c r="T31" s="101"/>
      <c r="U31" s="101"/>
      <c r="V31" s="101"/>
      <c r="W31" s="102"/>
    </row>
    <row r="32" spans="1:23" s="28" customFormat="1" ht="16.149999999999999" customHeight="1">
      <c r="A32" s="37"/>
      <c r="B32" s="37"/>
      <c r="C32" s="127"/>
      <c r="D32" s="120" t="s">
        <v>41</v>
      </c>
      <c r="E32" s="121">
        <v>14866</v>
      </c>
      <c r="F32" s="121">
        <v>7068</v>
      </c>
      <c r="G32" s="121">
        <v>7798</v>
      </c>
      <c r="H32" s="122">
        <v>98845871.420000002</v>
      </c>
      <c r="I32" s="38"/>
      <c r="J32" s="39">
        <f t="shared" si="0"/>
        <v>0</v>
      </c>
      <c r="K32" s="40">
        <f t="shared" si="1"/>
        <v>14866</v>
      </c>
      <c r="L32" s="41">
        <f>SUM(H33:H41)</f>
        <v>98845871.419999987</v>
      </c>
      <c r="M32" s="42">
        <f t="shared" si="2"/>
        <v>0</v>
      </c>
      <c r="T32" s="101"/>
      <c r="U32" s="101"/>
      <c r="V32" s="101"/>
      <c r="W32" s="102"/>
    </row>
    <row r="33" spans="1:23" ht="16.149999999999999" customHeight="1">
      <c r="A33" s="37"/>
      <c r="B33" s="37"/>
      <c r="C33" s="129">
        <v>5</v>
      </c>
      <c r="D33" s="130" t="s">
        <v>42</v>
      </c>
      <c r="E33" s="125">
        <v>911</v>
      </c>
      <c r="F33" s="125">
        <v>425</v>
      </c>
      <c r="G33" s="125">
        <v>486</v>
      </c>
      <c r="H33" s="126">
        <v>5337311.93</v>
      </c>
      <c r="I33" s="43"/>
      <c r="J33" s="39">
        <f t="shared" si="0"/>
        <v>0</v>
      </c>
      <c r="K33" s="40">
        <f t="shared" si="1"/>
        <v>911</v>
      </c>
      <c r="M33" s="42"/>
      <c r="T33" s="103"/>
      <c r="U33" s="103"/>
      <c r="V33" s="103"/>
      <c r="W33" s="104"/>
    </row>
    <row r="34" spans="1:23" ht="16.149999999999999" customHeight="1">
      <c r="A34" s="37"/>
      <c r="B34" s="37"/>
      <c r="C34" s="129">
        <v>9</v>
      </c>
      <c r="D34" s="130" t="s">
        <v>43</v>
      </c>
      <c r="E34" s="125">
        <v>2455</v>
      </c>
      <c r="F34" s="125">
        <v>1140</v>
      </c>
      <c r="G34" s="125">
        <v>1315</v>
      </c>
      <c r="H34" s="126">
        <v>18361540.109999999</v>
      </c>
      <c r="I34" s="43"/>
      <c r="J34" s="39">
        <f t="shared" si="0"/>
        <v>0</v>
      </c>
      <c r="K34" s="40">
        <f t="shared" si="1"/>
        <v>2455</v>
      </c>
      <c r="M34" s="42"/>
      <c r="T34" s="103"/>
      <c r="U34" s="103"/>
      <c r="V34" s="103"/>
      <c r="W34" s="104"/>
    </row>
    <row r="35" spans="1:23" ht="16.149999999999999" customHeight="1">
      <c r="A35" s="37"/>
      <c r="B35" s="37"/>
      <c r="C35" s="129">
        <v>24</v>
      </c>
      <c r="D35" s="124" t="s">
        <v>44</v>
      </c>
      <c r="E35" s="125">
        <v>2363</v>
      </c>
      <c r="F35" s="125">
        <v>1159</v>
      </c>
      <c r="G35" s="125">
        <v>1204</v>
      </c>
      <c r="H35" s="126">
        <v>15187617.279999999</v>
      </c>
      <c r="I35" s="43"/>
      <c r="J35" s="39">
        <f t="shared" si="0"/>
        <v>0</v>
      </c>
      <c r="K35" s="40">
        <f t="shared" si="1"/>
        <v>2363</v>
      </c>
      <c r="M35" s="42"/>
      <c r="T35" s="103"/>
      <c r="U35" s="103"/>
      <c r="V35" s="103"/>
      <c r="W35" s="104"/>
    </row>
    <row r="36" spans="1:23" ht="16.149999999999999" customHeight="1">
      <c r="A36" s="37"/>
      <c r="B36" s="37"/>
      <c r="C36" s="129">
        <v>34</v>
      </c>
      <c r="D36" s="124" t="s">
        <v>45</v>
      </c>
      <c r="E36" s="125">
        <v>1022</v>
      </c>
      <c r="F36" s="125">
        <v>480</v>
      </c>
      <c r="G36" s="125">
        <v>542</v>
      </c>
      <c r="H36" s="126">
        <v>6646866.3200000003</v>
      </c>
      <c r="I36" s="43"/>
      <c r="J36" s="39">
        <f t="shared" si="0"/>
        <v>0</v>
      </c>
      <c r="K36" s="40">
        <f t="shared" si="1"/>
        <v>1022</v>
      </c>
      <c r="M36" s="42"/>
      <c r="T36" s="103"/>
      <c r="U36" s="103"/>
      <c r="V36" s="103"/>
      <c r="W36" s="104"/>
    </row>
    <row r="37" spans="1:23" ht="16.149999999999999" customHeight="1">
      <c r="A37" s="37"/>
      <c r="B37" s="37"/>
      <c r="C37" s="129">
        <v>37</v>
      </c>
      <c r="D37" s="124" t="s">
        <v>46</v>
      </c>
      <c r="E37" s="125">
        <v>1867</v>
      </c>
      <c r="F37" s="125">
        <v>903</v>
      </c>
      <c r="G37" s="125">
        <v>964</v>
      </c>
      <c r="H37" s="126">
        <v>11766603.66</v>
      </c>
      <c r="I37" s="43"/>
      <c r="J37" s="39">
        <f t="shared" si="0"/>
        <v>0</v>
      </c>
      <c r="K37" s="40">
        <f t="shared" si="1"/>
        <v>1867</v>
      </c>
      <c r="M37" s="42"/>
      <c r="T37" s="103"/>
      <c r="U37" s="103"/>
      <c r="V37" s="103"/>
      <c r="W37" s="104"/>
    </row>
    <row r="38" spans="1:23" ht="16.149999999999999" customHeight="1">
      <c r="A38" s="37"/>
      <c r="B38" s="37"/>
      <c r="C38" s="129">
        <v>40</v>
      </c>
      <c r="D38" s="124" t="s">
        <v>47</v>
      </c>
      <c r="E38" s="125">
        <v>1107</v>
      </c>
      <c r="F38" s="125">
        <v>521</v>
      </c>
      <c r="G38" s="125">
        <v>586</v>
      </c>
      <c r="H38" s="126">
        <v>7111209.1100000003</v>
      </c>
      <c r="I38" s="43"/>
      <c r="J38" s="39">
        <f t="shared" si="0"/>
        <v>0</v>
      </c>
      <c r="K38" s="40">
        <f t="shared" si="1"/>
        <v>1107</v>
      </c>
      <c r="M38" s="42"/>
      <c r="R38" s="44"/>
      <c r="T38" s="103"/>
      <c r="U38" s="103"/>
      <c r="V38" s="103"/>
      <c r="W38" s="104"/>
    </row>
    <row r="39" spans="1:23" ht="16.149999999999999" customHeight="1">
      <c r="A39" s="37"/>
      <c r="B39" s="37"/>
      <c r="C39" s="129">
        <v>42</v>
      </c>
      <c r="D39" s="124" t="s">
        <v>48</v>
      </c>
      <c r="E39" s="125">
        <v>668</v>
      </c>
      <c r="F39" s="125">
        <v>304</v>
      </c>
      <c r="G39" s="125">
        <v>364</v>
      </c>
      <c r="H39" s="126">
        <v>4238880.8600000003</v>
      </c>
      <c r="I39" s="43"/>
      <c r="J39" s="39">
        <f t="shared" si="0"/>
        <v>0</v>
      </c>
      <c r="K39" s="40">
        <f t="shared" si="1"/>
        <v>668</v>
      </c>
      <c r="M39" s="42"/>
      <c r="T39" s="103"/>
      <c r="U39" s="103"/>
      <c r="V39" s="103"/>
      <c r="W39" s="104"/>
    </row>
    <row r="40" spans="1:23" ht="16.149999999999999" customHeight="1">
      <c r="A40" s="37"/>
      <c r="B40" s="37"/>
      <c r="C40" s="129">
        <v>47</v>
      </c>
      <c r="D40" s="124" t="s">
        <v>49</v>
      </c>
      <c r="E40" s="125">
        <v>3697</v>
      </c>
      <c r="F40" s="125">
        <v>1750</v>
      </c>
      <c r="G40" s="125">
        <v>1947</v>
      </c>
      <c r="H40" s="126">
        <v>25448279.079999998</v>
      </c>
      <c r="I40" s="43"/>
      <c r="J40" s="39">
        <f t="shared" si="0"/>
        <v>0</v>
      </c>
      <c r="K40" s="40">
        <f t="shared" si="1"/>
        <v>3697</v>
      </c>
      <c r="M40" s="42"/>
      <c r="T40" s="103"/>
      <c r="U40" s="103"/>
      <c r="V40" s="103"/>
      <c r="W40" s="104"/>
    </row>
    <row r="41" spans="1:23" ht="16.149999999999999" customHeight="1">
      <c r="A41" s="37"/>
      <c r="B41" s="37"/>
      <c r="C41" s="129">
        <v>49</v>
      </c>
      <c r="D41" s="124" t="s">
        <v>50</v>
      </c>
      <c r="E41" s="125">
        <v>776</v>
      </c>
      <c r="F41" s="125">
        <v>386</v>
      </c>
      <c r="G41" s="125">
        <v>390</v>
      </c>
      <c r="H41" s="126">
        <v>4747563.07</v>
      </c>
      <c r="I41" s="43"/>
      <c r="J41" s="39">
        <f t="shared" si="0"/>
        <v>0</v>
      </c>
      <c r="K41" s="40">
        <f t="shared" si="1"/>
        <v>776</v>
      </c>
      <c r="M41" s="42"/>
      <c r="T41" s="103"/>
      <c r="U41" s="103"/>
      <c r="V41" s="103"/>
      <c r="W41" s="104"/>
    </row>
    <row r="42" spans="1:23" s="28" customFormat="1" ht="16.149999999999999" customHeight="1">
      <c r="A42" s="37"/>
      <c r="B42" s="37"/>
      <c r="C42" s="131"/>
      <c r="D42" s="120" t="s">
        <v>100</v>
      </c>
      <c r="E42" s="121">
        <v>15171</v>
      </c>
      <c r="F42" s="121">
        <v>6731</v>
      </c>
      <c r="G42" s="121">
        <v>8440</v>
      </c>
      <c r="H42" s="122">
        <v>95374292.859999999</v>
      </c>
      <c r="I42" s="38"/>
      <c r="J42" s="39">
        <f t="shared" si="0"/>
        <v>0</v>
      </c>
      <c r="K42" s="40">
        <f t="shared" si="1"/>
        <v>15171</v>
      </c>
      <c r="L42" s="41">
        <f>SUM(H43:H47)</f>
        <v>95374292.859999999</v>
      </c>
      <c r="M42" s="42">
        <f t="shared" si="2"/>
        <v>0</v>
      </c>
      <c r="T42" s="101"/>
      <c r="U42" s="101"/>
      <c r="V42" s="101"/>
      <c r="W42" s="102"/>
    </row>
    <row r="43" spans="1:23" ht="16.149999999999999" customHeight="1">
      <c r="A43" s="37"/>
      <c r="B43" s="37"/>
      <c r="C43" s="129">
        <v>2</v>
      </c>
      <c r="D43" s="124" t="s">
        <v>52</v>
      </c>
      <c r="E43" s="125">
        <v>2714</v>
      </c>
      <c r="F43" s="125">
        <v>1178</v>
      </c>
      <c r="G43" s="125">
        <v>1536</v>
      </c>
      <c r="H43" s="126">
        <v>17324817.449999999</v>
      </c>
      <c r="I43" s="43"/>
      <c r="J43" s="39">
        <f t="shared" si="0"/>
        <v>0</v>
      </c>
      <c r="K43" s="40">
        <f t="shared" si="1"/>
        <v>2714</v>
      </c>
      <c r="M43" s="42"/>
      <c r="T43" s="103"/>
      <c r="U43" s="103"/>
      <c r="V43" s="103"/>
      <c r="W43" s="104"/>
    </row>
    <row r="44" spans="1:23" ht="16.149999999999999" customHeight="1">
      <c r="A44" s="37"/>
      <c r="B44" s="37"/>
      <c r="C44" s="129">
        <v>13</v>
      </c>
      <c r="D44" s="124" t="s">
        <v>53</v>
      </c>
      <c r="E44" s="125">
        <v>3553</v>
      </c>
      <c r="F44" s="125">
        <v>1620</v>
      </c>
      <c r="G44" s="125">
        <v>1933</v>
      </c>
      <c r="H44" s="126">
        <v>21393492.050000001</v>
      </c>
      <c r="I44" s="43"/>
      <c r="J44" s="39">
        <f t="shared" si="0"/>
        <v>0</v>
      </c>
      <c r="K44" s="40">
        <f t="shared" si="1"/>
        <v>3553</v>
      </c>
      <c r="M44" s="42"/>
      <c r="T44" s="103"/>
      <c r="U44" s="103"/>
      <c r="V44" s="103"/>
      <c r="W44" s="104"/>
    </row>
    <row r="45" spans="1:23" ht="16.149999999999999" customHeight="1">
      <c r="A45" s="37"/>
      <c r="B45" s="37"/>
      <c r="C45" s="129">
        <v>16</v>
      </c>
      <c r="D45" s="124" t="s">
        <v>54</v>
      </c>
      <c r="E45" s="125">
        <v>1383</v>
      </c>
      <c r="F45" s="125">
        <v>639</v>
      </c>
      <c r="G45" s="125">
        <v>744</v>
      </c>
      <c r="H45" s="126">
        <v>8269015.4199999999</v>
      </c>
      <c r="I45" s="43"/>
      <c r="J45" s="39">
        <f t="shared" si="0"/>
        <v>0</v>
      </c>
      <c r="K45" s="40">
        <f t="shared" si="1"/>
        <v>1383</v>
      </c>
      <c r="M45" s="42"/>
      <c r="T45" s="103"/>
      <c r="U45" s="103"/>
      <c r="V45" s="103"/>
      <c r="W45" s="104"/>
    </row>
    <row r="46" spans="1:23" ht="16.149999999999999" customHeight="1">
      <c r="A46" s="37"/>
      <c r="B46" s="37"/>
      <c r="C46" s="129">
        <v>19</v>
      </c>
      <c r="D46" s="124" t="s">
        <v>55</v>
      </c>
      <c r="E46" s="125">
        <v>2087</v>
      </c>
      <c r="F46" s="125">
        <v>942</v>
      </c>
      <c r="G46" s="125">
        <v>1145</v>
      </c>
      <c r="H46" s="126">
        <v>14692163.109999999</v>
      </c>
      <c r="I46" s="43"/>
      <c r="J46" s="39">
        <f t="shared" si="0"/>
        <v>0</v>
      </c>
      <c r="K46" s="40">
        <f t="shared" si="1"/>
        <v>2087</v>
      </c>
      <c r="M46" s="42"/>
      <c r="T46" s="103"/>
      <c r="U46" s="103"/>
      <c r="V46" s="103"/>
      <c r="W46" s="104"/>
    </row>
    <row r="47" spans="1:23" ht="16.149999999999999" customHeight="1">
      <c r="A47" s="37"/>
      <c r="B47" s="37"/>
      <c r="C47" s="129">
        <v>45</v>
      </c>
      <c r="D47" s="124" t="s">
        <v>56</v>
      </c>
      <c r="E47" s="125">
        <v>5434</v>
      </c>
      <c r="F47" s="125">
        <v>2352</v>
      </c>
      <c r="G47" s="125">
        <v>3082</v>
      </c>
      <c r="H47" s="126">
        <v>33694804.829999998</v>
      </c>
      <c r="I47" s="43"/>
      <c r="J47" s="39">
        <f t="shared" si="0"/>
        <v>0</v>
      </c>
      <c r="K47" s="40">
        <f t="shared" si="1"/>
        <v>5434</v>
      </c>
      <c r="M47" s="42"/>
      <c r="T47" s="103"/>
      <c r="U47" s="103"/>
      <c r="V47" s="103"/>
      <c r="W47" s="104"/>
    </row>
    <row r="48" spans="1:23" s="28" customFormat="1" ht="16.149999999999999" customHeight="1">
      <c r="A48" s="37"/>
      <c r="B48" s="37"/>
      <c r="C48" s="131"/>
      <c r="D48" s="120" t="s">
        <v>57</v>
      </c>
      <c r="E48" s="121">
        <v>63338</v>
      </c>
      <c r="F48" s="121">
        <v>29624</v>
      </c>
      <c r="G48" s="121">
        <v>33714</v>
      </c>
      <c r="H48" s="122">
        <v>476677421.58999997</v>
      </c>
      <c r="I48" s="38"/>
      <c r="J48" s="39">
        <f t="shared" si="0"/>
        <v>0</v>
      </c>
      <c r="K48" s="40">
        <f t="shared" si="1"/>
        <v>63338</v>
      </c>
      <c r="L48" s="41">
        <f>SUM(H49:H52)</f>
        <v>476677421.59000003</v>
      </c>
      <c r="M48" s="42">
        <f t="shared" si="2"/>
        <v>0</v>
      </c>
      <c r="T48" s="101"/>
      <c r="U48" s="101"/>
      <c r="V48" s="101"/>
      <c r="W48" s="102"/>
    </row>
    <row r="49" spans="1:23" ht="16.149999999999999" customHeight="1">
      <c r="A49" s="37"/>
      <c r="B49" s="37"/>
      <c r="C49" s="129">
        <v>8</v>
      </c>
      <c r="D49" s="124" t="s">
        <v>58</v>
      </c>
      <c r="E49" s="125">
        <v>47235</v>
      </c>
      <c r="F49" s="125">
        <v>22456</v>
      </c>
      <c r="G49" s="125">
        <v>24779</v>
      </c>
      <c r="H49" s="126">
        <v>370761016.61000001</v>
      </c>
      <c r="I49" s="43"/>
      <c r="J49" s="39">
        <f t="shared" si="0"/>
        <v>0</v>
      </c>
      <c r="K49" s="40">
        <f t="shared" si="1"/>
        <v>47235</v>
      </c>
      <c r="M49" s="42"/>
      <c r="T49" s="103"/>
      <c r="U49" s="103"/>
      <c r="V49" s="103"/>
      <c r="W49" s="104"/>
    </row>
    <row r="50" spans="1:23" ht="16.149999999999999" customHeight="1">
      <c r="A50" s="37"/>
      <c r="B50" s="37"/>
      <c r="C50" s="129">
        <v>17</v>
      </c>
      <c r="D50" s="124" t="s">
        <v>110</v>
      </c>
      <c r="E50" s="125">
        <v>6273</v>
      </c>
      <c r="F50" s="125">
        <v>2818</v>
      </c>
      <c r="G50" s="125">
        <v>3455</v>
      </c>
      <c r="H50" s="126">
        <v>41919728.049999997</v>
      </c>
      <c r="I50" s="43"/>
      <c r="J50" s="39">
        <f t="shared" si="0"/>
        <v>0</v>
      </c>
      <c r="K50" s="40">
        <f t="shared" si="1"/>
        <v>6273</v>
      </c>
      <c r="M50" s="42"/>
      <c r="T50" s="103"/>
      <c r="U50" s="103"/>
      <c r="V50" s="103"/>
      <c r="W50" s="104"/>
    </row>
    <row r="51" spans="1:23" ht="16.149999999999999" customHeight="1">
      <c r="A51" s="37"/>
      <c r="B51" s="37"/>
      <c r="C51" s="129">
        <v>25</v>
      </c>
      <c r="D51" s="124" t="s">
        <v>111</v>
      </c>
      <c r="E51" s="125">
        <v>3686</v>
      </c>
      <c r="F51" s="125">
        <v>1590</v>
      </c>
      <c r="G51" s="125">
        <v>2096</v>
      </c>
      <c r="H51" s="126">
        <v>22032108.010000002</v>
      </c>
      <c r="I51" s="43"/>
      <c r="J51" s="39">
        <f t="shared" si="0"/>
        <v>0</v>
      </c>
      <c r="K51" s="40">
        <f t="shared" si="1"/>
        <v>3686</v>
      </c>
      <c r="M51" s="42"/>
      <c r="T51" s="103"/>
      <c r="U51" s="103"/>
      <c r="V51" s="103"/>
      <c r="W51" s="104"/>
    </row>
    <row r="52" spans="1:23" ht="16.149999999999999" customHeight="1">
      <c r="A52" s="37"/>
      <c r="B52" s="37"/>
      <c r="C52" s="129">
        <v>43</v>
      </c>
      <c r="D52" s="124" t="s">
        <v>59</v>
      </c>
      <c r="E52" s="125">
        <v>6144</v>
      </c>
      <c r="F52" s="125">
        <v>2760</v>
      </c>
      <c r="G52" s="125">
        <v>3384</v>
      </c>
      <c r="H52" s="126">
        <v>41964568.920000002</v>
      </c>
      <c r="I52" s="43"/>
      <c r="J52" s="39">
        <f t="shared" si="0"/>
        <v>0</v>
      </c>
      <c r="K52" s="40">
        <f t="shared" si="1"/>
        <v>6144</v>
      </c>
      <c r="M52" s="42"/>
      <c r="T52" s="103"/>
      <c r="U52" s="103"/>
      <c r="V52" s="103"/>
      <c r="W52" s="104"/>
    </row>
    <row r="53" spans="1:23" s="28" customFormat="1" ht="16.149999999999999" customHeight="1">
      <c r="A53" s="37"/>
      <c r="B53" s="37"/>
      <c r="C53" s="131"/>
      <c r="D53" s="120" t="s">
        <v>60</v>
      </c>
      <c r="E53" s="121">
        <v>7727</v>
      </c>
      <c r="F53" s="121">
        <v>3741</v>
      </c>
      <c r="G53" s="121">
        <v>3986</v>
      </c>
      <c r="H53" s="122">
        <v>43196523.469999999</v>
      </c>
      <c r="I53" s="38"/>
      <c r="J53" s="39">
        <f t="shared" si="0"/>
        <v>0</v>
      </c>
      <c r="K53" s="40">
        <f t="shared" si="1"/>
        <v>7727</v>
      </c>
      <c r="L53" s="41">
        <f>SUM(H54:H55)</f>
        <v>43196523.469999999</v>
      </c>
      <c r="M53" s="42">
        <f t="shared" si="2"/>
        <v>0</v>
      </c>
      <c r="T53" s="101"/>
      <c r="U53" s="101"/>
      <c r="V53" s="101"/>
      <c r="W53" s="102"/>
    </row>
    <row r="54" spans="1:23" ht="16.149999999999999" customHeight="1">
      <c r="A54" s="37"/>
      <c r="B54" s="37"/>
      <c r="C54" s="129">
        <v>6</v>
      </c>
      <c r="D54" s="124" t="s">
        <v>61</v>
      </c>
      <c r="E54" s="125">
        <v>5178</v>
      </c>
      <c r="F54" s="125">
        <v>2527</v>
      </c>
      <c r="G54" s="125">
        <v>2651</v>
      </c>
      <c r="H54" s="126">
        <v>28894713.59</v>
      </c>
      <c r="I54" s="43"/>
      <c r="J54" s="39">
        <f t="shared" si="0"/>
        <v>0</v>
      </c>
      <c r="K54" s="40">
        <f t="shared" si="1"/>
        <v>5178</v>
      </c>
      <c r="M54" s="42"/>
      <c r="T54" s="103"/>
      <c r="U54" s="103"/>
      <c r="V54" s="103"/>
      <c r="W54" s="104"/>
    </row>
    <row r="55" spans="1:23" ht="16.149999999999999" customHeight="1">
      <c r="A55" s="37"/>
      <c r="B55" s="37"/>
      <c r="C55" s="129">
        <v>10</v>
      </c>
      <c r="D55" s="124" t="s">
        <v>62</v>
      </c>
      <c r="E55" s="125">
        <v>2549</v>
      </c>
      <c r="F55" s="125">
        <v>1214</v>
      </c>
      <c r="G55" s="125">
        <v>1335</v>
      </c>
      <c r="H55" s="126">
        <v>14301809.880000001</v>
      </c>
      <c r="I55" s="43"/>
      <c r="J55" s="39">
        <f t="shared" si="0"/>
        <v>0</v>
      </c>
      <c r="K55" s="40">
        <f t="shared" si="1"/>
        <v>2549</v>
      </c>
      <c r="M55" s="42"/>
      <c r="T55" s="103"/>
      <c r="U55" s="103"/>
      <c r="V55" s="103"/>
      <c r="W55" s="104"/>
    </row>
    <row r="56" spans="1:23" s="28" customFormat="1" ht="16.149999999999999" customHeight="1">
      <c r="A56" s="37"/>
      <c r="B56" s="37"/>
      <c r="C56" s="131"/>
      <c r="D56" s="120" t="s">
        <v>63</v>
      </c>
      <c r="E56" s="121">
        <v>15983</v>
      </c>
      <c r="F56" s="121">
        <v>7915</v>
      </c>
      <c r="G56" s="121">
        <v>8068</v>
      </c>
      <c r="H56" s="122">
        <v>103925295.14</v>
      </c>
      <c r="I56" s="38"/>
      <c r="J56" s="39">
        <f t="shared" si="0"/>
        <v>0</v>
      </c>
      <c r="K56" s="40">
        <f t="shared" si="1"/>
        <v>15983</v>
      </c>
      <c r="L56" s="41">
        <f>SUM(H57:H60)</f>
        <v>103925295.13999999</v>
      </c>
      <c r="M56" s="42">
        <f t="shared" si="2"/>
        <v>0</v>
      </c>
      <c r="T56" s="101"/>
      <c r="U56" s="101"/>
      <c r="V56" s="101"/>
      <c r="W56" s="102"/>
    </row>
    <row r="57" spans="1:23" ht="16.149999999999999" customHeight="1">
      <c r="A57" s="37"/>
      <c r="B57" s="37"/>
      <c r="C57" s="129">
        <v>15</v>
      </c>
      <c r="D57" s="124" t="s">
        <v>112</v>
      </c>
      <c r="E57" s="125">
        <v>6793</v>
      </c>
      <c r="F57" s="125">
        <v>3377</v>
      </c>
      <c r="G57" s="125">
        <v>3416</v>
      </c>
      <c r="H57" s="126">
        <v>45757723.909999996</v>
      </c>
      <c r="I57" s="43"/>
      <c r="J57" s="39">
        <f t="shared" si="0"/>
        <v>0</v>
      </c>
      <c r="K57" s="40">
        <f t="shared" si="1"/>
        <v>6793</v>
      </c>
      <c r="M57" s="42"/>
      <c r="T57" s="103"/>
      <c r="U57" s="103"/>
      <c r="V57" s="103"/>
      <c r="W57" s="104"/>
    </row>
    <row r="58" spans="1:23" ht="16.149999999999999" customHeight="1">
      <c r="A58" s="37"/>
      <c r="B58" s="37"/>
      <c r="C58" s="129">
        <v>27</v>
      </c>
      <c r="D58" s="124" t="s">
        <v>64</v>
      </c>
      <c r="E58" s="125">
        <v>1946</v>
      </c>
      <c r="F58" s="125">
        <v>943</v>
      </c>
      <c r="G58" s="125">
        <v>1003</v>
      </c>
      <c r="H58" s="126">
        <v>11558958.83</v>
      </c>
      <c r="I58" s="43"/>
      <c r="J58" s="39">
        <f t="shared" si="0"/>
        <v>0</v>
      </c>
      <c r="K58" s="40">
        <f t="shared" si="1"/>
        <v>1946</v>
      </c>
      <c r="M58" s="42"/>
      <c r="T58" s="103"/>
      <c r="U58" s="103"/>
      <c r="V58" s="103"/>
      <c r="W58" s="104"/>
    </row>
    <row r="59" spans="1:23" ht="16.149999999999999" customHeight="1">
      <c r="A59" s="37"/>
      <c r="B59" s="37"/>
      <c r="C59" s="129">
        <v>32</v>
      </c>
      <c r="D59" s="124" t="s">
        <v>113</v>
      </c>
      <c r="E59" s="125">
        <v>1459</v>
      </c>
      <c r="F59" s="125">
        <v>719</v>
      </c>
      <c r="G59" s="125">
        <v>740</v>
      </c>
      <c r="H59" s="126">
        <v>8791762.6199999992</v>
      </c>
      <c r="I59" s="43"/>
      <c r="J59" s="39">
        <f t="shared" si="0"/>
        <v>0</v>
      </c>
      <c r="K59" s="40">
        <f t="shared" si="1"/>
        <v>1459</v>
      </c>
      <c r="M59" s="42"/>
      <c r="T59" s="103"/>
      <c r="U59" s="103"/>
      <c r="V59" s="103"/>
      <c r="W59" s="104"/>
    </row>
    <row r="60" spans="1:23" ht="16.149999999999999" customHeight="1">
      <c r="A60" s="37"/>
      <c r="B60" s="37"/>
      <c r="C60" s="129">
        <v>36</v>
      </c>
      <c r="D60" s="124" t="s">
        <v>65</v>
      </c>
      <c r="E60" s="125">
        <v>5785</v>
      </c>
      <c r="F60" s="125">
        <v>2876</v>
      </c>
      <c r="G60" s="125">
        <v>2909</v>
      </c>
      <c r="H60" s="126">
        <v>37816849.780000001</v>
      </c>
      <c r="I60" s="43"/>
      <c r="J60" s="39">
        <f t="shared" si="0"/>
        <v>0</v>
      </c>
      <c r="K60" s="40">
        <f t="shared" si="1"/>
        <v>5785</v>
      </c>
      <c r="M60" s="42"/>
      <c r="T60" s="103"/>
      <c r="U60" s="103"/>
      <c r="V60" s="103"/>
      <c r="W60" s="104"/>
    </row>
    <row r="61" spans="1:23" s="28" customFormat="1" ht="16.149999999999999" customHeight="1">
      <c r="A61" s="37"/>
      <c r="B61" s="37"/>
      <c r="C61" s="131">
        <v>28</v>
      </c>
      <c r="D61" s="120" t="s">
        <v>66</v>
      </c>
      <c r="E61" s="121">
        <v>59736</v>
      </c>
      <c r="F61" s="121">
        <v>29491</v>
      </c>
      <c r="G61" s="121">
        <v>30245</v>
      </c>
      <c r="H61" s="122">
        <v>474259843.19</v>
      </c>
      <c r="I61" s="38"/>
      <c r="J61" s="39">
        <f t="shared" si="0"/>
        <v>0</v>
      </c>
      <c r="K61" s="40">
        <f t="shared" si="1"/>
        <v>59736</v>
      </c>
      <c r="L61" s="41">
        <f>SUM(H61)</f>
        <v>474259843.19</v>
      </c>
      <c r="M61" s="42">
        <f t="shared" si="2"/>
        <v>0</v>
      </c>
      <c r="T61" s="101"/>
      <c r="U61" s="101"/>
      <c r="V61" s="101"/>
      <c r="W61" s="102"/>
    </row>
    <row r="62" spans="1:23" s="28" customFormat="1" ht="16.149999999999999" customHeight="1">
      <c r="A62" s="37"/>
      <c r="B62" s="37"/>
      <c r="C62" s="131">
        <v>30</v>
      </c>
      <c r="D62" s="120" t="s">
        <v>67</v>
      </c>
      <c r="E62" s="121">
        <v>13396</v>
      </c>
      <c r="F62" s="121">
        <v>5805</v>
      </c>
      <c r="G62" s="121">
        <v>7591</v>
      </c>
      <c r="H62" s="122">
        <v>83432575.620000005</v>
      </c>
      <c r="I62" s="38"/>
      <c r="J62" s="39">
        <f t="shared" si="0"/>
        <v>0</v>
      </c>
      <c r="K62" s="40">
        <f t="shared" si="1"/>
        <v>13396</v>
      </c>
      <c r="L62" s="41">
        <f>SUM(H62)</f>
        <v>83432575.620000005</v>
      </c>
      <c r="M62" s="42">
        <f t="shared" si="2"/>
        <v>0</v>
      </c>
      <c r="T62" s="101"/>
      <c r="U62" s="101"/>
      <c r="V62" s="101"/>
      <c r="W62" s="102"/>
    </row>
    <row r="63" spans="1:23" s="28" customFormat="1" ht="16.149999999999999" customHeight="1">
      <c r="A63" s="37"/>
      <c r="B63" s="37"/>
      <c r="C63" s="131">
        <v>31</v>
      </c>
      <c r="D63" s="120" t="s">
        <v>68</v>
      </c>
      <c r="E63" s="121">
        <v>5136</v>
      </c>
      <c r="F63" s="121">
        <v>2403</v>
      </c>
      <c r="G63" s="121">
        <v>2733</v>
      </c>
      <c r="H63" s="122">
        <v>41376730.219999999</v>
      </c>
      <c r="I63" s="38"/>
      <c r="J63" s="39">
        <f t="shared" si="0"/>
        <v>0</v>
      </c>
      <c r="K63" s="40">
        <f t="shared" si="1"/>
        <v>5136</v>
      </c>
      <c r="L63" s="41">
        <f>SUM(H63)</f>
        <v>41376730.219999999</v>
      </c>
      <c r="M63" s="42">
        <f t="shared" si="2"/>
        <v>0</v>
      </c>
      <c r="T63" s="101"/>
      <c r="U63" s="101"/>
      <c r="V63" s="101"/>
      <c r="W63" s="102"/>
    </row>
    <row r="64" spans="1:23" s="28" customFormat="1" ht="16.149999999999999" customHeight="1">
      <c r="A64" s="37"/>
      <c r="B64" s="37"/>
      <c r="C64" s="131">
        <v>26</v>
      </c>
      <c r="D64" s="120" t="s">
        <v>69</v>
      </c>
      <c r="E64" s="121">
        <v>2415</v>
      </c>
      <c r="F64" s="121">
        <v>1111</v>
      </c>
      <c r="G64" s="121">
        <v>1304</v>
      </c>
      <c r="H64" s="122">
        <v>16639145</v>
      </c>
      <c r="I64" s="38"/>
      <c r="J64" s="39">
        <f t="shared" si="0"/>
        <v>0</v>
      </c>
      <c r="K64" s="40">
        <f t="shared" si="1"/>
        <v>2415</v>
      </c>
      <c r="L64" s="41">
        <f>SUM(H64)</f>
        <v>16639145</v>
      </c>
      <c r="M64" s="42">
        <f t="shared" si="2"/>
        <v>0</v>
      </c>
      <c r="T64" s="101"/>
      <c r="U64" s="101"/>
      <c r="V64" s="101"/>
      <c r="W64" s="102"/>
    </row>
    <row r="65" spans="1:23" s="28" customFormat="1" ht="16.149999999999999" customHeight="1">
      <c r="A65" s="37"/>
      <c r="B65" s="37"/>
      <c r="C65" s="131"/>
      <c r="D65" s="120" t="s">
        <v>70</v>
      </c>
      <c r="E65" s="121">
        <v>36041</v>
      </c>
      <c r="F65" s="121">
        <v>16762</v>
      </c>
      <c r="G65" s="121">
        <v>19279</v>
      </c>
      <c r="H65" s="122">
        <v>232450269.50999999</v>
      </c>
      <c r="I65" s="38"/>
      <c r="J65" s="39">
        <f t="shared" si="0"/>
        <v>0</v>
      </c>
      <c r="K65" s="40">
        <f t="shared" si="1"/>
        <v>36041</v>
      </c>
      <c r="L65" s="41">
        <f>SUM(H66:H68)</f>
        <v>232450269.50999999</v>
      </c>
      <c r="M65" s="42">
        <f t="shared" si="2"/>
        <v>0</v>
      </c>
      <c r="T65" s="101"/>
      <c r="U65" s="101"/>
      <c r="V65" s="101"/>
      <c r="W65" s="102"/>
    </row>
    <row r="66" spans="1:23" ht="16.149999999999999" customHeight="1">
      <c r="A66" s="37"/>
      <c r="B66" s="37"/>
      <c r="C66" s="129">
        <v>3</v>
      </c>
      <c r="D66" s="124" t="s">
        <v>71</v>
      </c>
      <c r="E66" s="125">
        <v>12668</v>
      </c>
      <c r="F66" s="125">
        <v>5827</v>
      </c>
      <c r="G66" s="125">
        <v>6841</v>
      </c>
      <c r="H66" s="126">
        <v>75308447.349999994</v>
      </c>
      <c r="I66" s="43"/>
      <c r="J66" s="39">
        <f t="shared" si="0"/>
        <v>0</v>
      </c>
      <c r="K66" s="40">
        <f t="shared" si="1"/>
        <v>12668</v>
      </c>
      <c r="M66" s="42"/>
      <c r="T66" s="103"/>
      <c r="U66" s="103"/>
      <c r="V66" s="103"/>
      <c r="W66" s="104"/>
    </row>
    <row r="67" spans="1:23" ht="16.149999999999999" customHeight="1">
      <c r="A67" s="37"/>
      <c r="B67" s="37"/>
      <c r="C67" s="129">
        <v>12</v>
      </c>
      <c r="D67" s="124" t="s">
        <v>72</v>
      </c>
      <c r="E67" s="125">
        <v>4297</v>
      </c>
      <c r="F67" s="125">
        <v>1914</v>
      </c>
      <c r="G67" s="125">
        <v>2383</v>
      </c>
      <c r="H67" s="126">
        <v>28714744.23</v>
      </c>
      <c r="I67" s="43"/>
      <c r="J67" s="39">
        <f t="shared" si="0"/>
        <v>0</v>
      </c>
      <c r="K67" s="40">
        <f t="shared" si="1"/>
        <v>4297</v>
      </c>
      <c r="M67" s="42"/>
      <c r="T67" s="103"/>
      <c r="U67" s="103"/>
      <c r="V67" s="103"/>
      <c r="W67" s="104"/>
    </row>
    <row r="68" spans="1:23" ht="16.149999999999999" customHeight="1">
      <c r="A68" s="37"/>
      <c r="B68" s="37"/>
      <c r="C68" s="129">
        <v>46</v>
      </c>
      <c r="D68" s="124" t="s">
        <v>73</v>
      </c>
      <c r="E68" s="125">
        <v>19076</v>
      </c>
      <c r="F68" s="125">
        <v>9021</v>
      </c>
      <c r="G68" s="125">
        <v>10055</v>
      </c>
      <c r="H68" s="126">
        <v>128427077.93000001</v>
      </c>
      <c r="I68" s="43"/>
      <c r="J68" s="39">
        <f t="shared" si="0"/>
        <v>0</v>
      </c>
      <c r="K68" s="40">
        <f t="shared" si="1"/>
        <v>19076</v>
      </c>
      <c r="M68" s="42"/>
      <c r="T68" s="103"/>
      <c r="U68" s="103"/>
      <c r="V68" s="103"/>
      <c r="W68" s="104"/>
    </row>
    <row r="69" spans="1:23" s="28" customFormat="1" ht="16.149999999999999" customHeight="1">
      <c r="A69" s="37"/>
      <c r="B69" s="37"/>
      <c r="C69" s="131"/>
      <c r="D69" s="120" t="s">
        <v>101</v>
      </c>
      <c r="E69" s="121">
        <v>15842</v>
      </c>
      <c r="F69" s="121">
        <v>7654</v>
      </c>
      <c r="G69" s="121">
        <v>8188</v>
      </c>
      <c r="H69" s="122">
        <v>133789270.09</v>
      </c>
      <c r="I69" s="38"/>
      <c r="J69" s="39">
        <f t="shared" si="0"/>
        <v>0</v>
      </c>
      <c r="K69" s="40">
        <f t="shared" si="1"/>
        <v>15842</v>
      </c>
      <c r="L69" s="41">
        <f>SUM(H70:H72)</f>
        <v>133789270.09</v>
      </c>
      <c r="M69" s="42">
        <f t="shared" si="2"/>
        <v>0</v>
      </c>
      <c r="T69" s="101"/>
      <c r="U69" s="101"/>
      <c r="V69" s="101"/>
      <c r="W69" s="102"/>
    </row>
    <row r="70" spans="1:23" ht="16.149999999999999" customHeight="1">
      <c r="A70" s="37"/>
      <c r="B70" s="37"/>
      <c r="C70" s="129">
        <v>1</v>
      </c>
      <c r="D70" s="124" t="s">
        <v>114</v>
      </c>
      <c r="E70" s="125">
        <v>2474</v>
      </c>
      <c r="F70" s="125">
        <v>1140</v>
      </c>
      <c r="G70" s="125">
        <v>1334</v>
      </c>
      <c r="H70" s="126">
        <v>20768702.440000001</v>
      </c>
      <c r="I70" s="43"/>
      <c r="J70" s="39">
        <f t="shared" si="0"/>
        <v>0</v>
      </c>
      <c r="K70" s="40">
        <f t="shared" si="1"/>
        <v>2474</v>
      </c>
      <c r="M70" s="42"/>
      <c r="T70" s="103"/>
      <c r="U70" s="103"/>
      <c r="V70" s="103"/>
      <c r="W70" s="104"/>
    </row>
    <row r="71" spans="1:23" ht="16.149999999999999" customHeight="1">
      <c r="A71" s="37"/>
      <c r="B71" s="37"/>
      <c r="C71" s="129">
        <v>20</v>
      </c>
      <c r="D71" s="124" t="s">
        <v>115</v>
      </c>
      <c r="E71" s="125">
        <v>5420</v>
      </c>
      <c r="F71" s="125">
        <v>2621</v>
      </c>
      <c r="G71" s="125">
        <v>2799</v>
      </c>
      <c r="H71" s="126">
        <v>46081993.560000002</v>
      </c>
      <c r="I71" s="43"/>
      <c r="J71" s="39">
        <f t="shared" si="0"/>
        <v>0</v>
      </c>
      <c r="K71" s="40">
        <f t="shared" si="1"/>
        <v>5420</v>
      </c>
      <c r="M71" s="42"/>
      <c r="T71" s="103"/>
      <c r="U71" s="103"/>
      <c r="V71" s="103"/>
      <c r="W71" s="104"/>
    </row>
    <row r="72" spans="1:23" ht="16.149999999999999" customHeight="1">
      <c r="A72" s="37"/>
      <c r="B72" s="37"/>
      <c r="C72" s="129">
        <v>48</v>
      </c>
      <c r="D72" s="124" t="s">
        <v>116</v>
      </c>
      <c r="E72" s="125">
        <v>7948</v>
      </c>
      <c r="F72" s="125">
        <v>3893</v>
      </c>
      <c r="G72" s="125">
        <v>4055</v>
      </c>
      <c r="H72" s="126">
        <v>66938574.090000004</v>
      </c>
      <c r="I72" s="43"/>
      <c r="J72" s="39">
        <f t="shared" si="0"/>
        <v>0</v>
      </c>
      <c r="K72" s="40">
        <f t="shared" si="1"/>
        <v>7948</v>
      </c>
      <c r="M72" s="42"/>
      <c r="N72" s="45"/>
      <c r="T72" s="103"/>
      <c r="U72" s="103"/>
      <c r="V72" s="103"/>
      <c r="W72" s="104"/>
    </row>
    <row r="73" spans="1:23" s="28" customFormat="1" ht="16.149999999999999" customHeight="1">
      <c r="A73" s="37"/>
      <c r="B73" s="37"/>
      <c r="C73" s="131">
        <v>51</v>
      </c>
      <c r="D73" s="120" t="s">
        <v>75</v>
      </c>
      <c r="E73" s="121">
        <v>436</v>
      </c>
      <c r="F73" s="121">
        <v>198</v>
      </c>
      <c r="G73" s="121">
        <v>238</v>
      </c>
      <c r="H73" s="122">
        <v>2606274.88</v>
      </c>
      <c r="I73" s="38"/>
      <c r="J73" s="39">
        <f t="shared" si="0"/>
        <v>0</v>
      </c>
      <c r="K73" s="40">
        <f t="shared" si="1"/>
        <v>436</v>
      </c>
      <c r="L73" s="41">
        <f>SUM(H73)</f>
        <v>2606274.88</v>
      </c>
      <c r="M73" s="42">
        <f t="shared" si="2"/>
        <v>0</v>
      </c>
      <c r="T73" s="101"/>
      <c r="U73" s="101"/>
      <c r="V73" s="101"/>
      <c r="W73" s="102"/>
    </row>
    <row r="74" spans="1:23" s="28" customFormat="1" ht="16.149999999999999" customHeight="1">
      <c r="A74" s="37"/>
      <c r="B74" s="37"/>
      <c r="C74" s="131">
        <v>52</v>
      </c>
      <c r="D74" s="120" t="s">
        <v>76</v>
      </c>
      <c r="E74" s="121">
        <v>668</v>
      </c>
      <c r="F74" s="121">
        <v>316</v>
      </c>
      <c r="G74" s="121">
        <v>352</v>
      </c>
      <c r="H74" s="122">
        <v>3663192.71</v>
      </c>
      <c r="I74" s="38"/>
      <c r="J74" s="39">
        <f t="shared" si="0"/>
        <v>0</v>
      </c>
      <c r="K74" s="40">
        <f t="shared" si="1"/>
        <v>668</v>
      </c>
      <c r="L74" s="41">
        <f>SUM(H74)</f>
        <v>3663192.71</v>
      </c>
      <c r="M74" s="42">
        <f t="shared" si="2"/>
        <v>0</v>
      </c>
      <c r="T74" s="101"/>
      <c r="U74" s="101"/>
      <c r="V74" s="101"/>
      <c r="W74" s="102"/>
    </row>
    <row r="75" spans="1:23" ht="18.600000000000001" customHeight="1">
      <c r="A75" s="37"/>
      <c r="B75" s="37"/>
      <c r="C75" s="132"/>
      <c r="D75" s="133" t="s">
        <v>8</v>
      </c>
      <c r="E75" s="134">
        <v>354618</v>
      </c>
      <c r="F75" s="134">
        <v>168286</v>
      </c>
      <c r="G75" s="134">
        <v>186332</v>
      </c>
      <c r="H75" s="135">
        <v>2447015909.0300002</v>
      </c>
      <c r="I75" s="38"/>
      <c r="J75" s="39">
        <f t="shared" si="0"/>
        <v>0</v>
      </c>
      <c r="K75" s="40">
        <f t="shared" si="1"/>
        <v>354618</v>
      </c>
      <c r="L75" s="45">
        <f>SUM(L13:L74)</f>
        <v>2447015909.0300002</v>
      </c>
      <c r="M75" s="42">
        <f t="shared" si="2"/>
        <v>0</v>
      </c>
      <c r="T75" s="101"/>
      <c r="U75" s="101"/>
      <c r="V75" s="101"/>
      <c r="W75" s="102"/>
    </row>
    <row r="76" spans="1:23" ht="19.7" customHeight="1">
      <c r="A76" s="37"/>
      <c r="B76" s="37"/>
      <c r="C76" s="136" t="s">
        <v>9</v>
      </c>
      <c r="D76" s="137"/>
      <c r="E76" s="137"/>
      <c r="F76" s="137"/>
      <c r="G76" s="138"/>
      <c r="H76" s="138"/>
      <c r="I76" s="47"/>
      <c r="J76" s="48"/>
      <c r="T76" s="105"/>
      <c r="U76" s="105"/>
      <c r="V76" s="105"/>
      <c r="W76" s="105"/>
    </row>
    <row r="77" spans="1:23" ht="19.7" customHeight="1">
      <c r="C77" s="169" t="s">
        <v>10</v>
      </c>
      <c r="D77" s="169"/>
      <c r="E77" s="169"/>
      <c r="F77" s="169"/>
      <c r="G77" s="169"/>
      <c r="H77" s="169"/>
      <c r="I77" s="49"/>
      <c r="J77" s="50"/>
    </row>
    <row r="78" spans="1:23" ht="19.7" customHeight="1">
      <c r="C78" s="169"/>
      <c r="D78" s="169"/>
      <c r="E78" s="169"/>
      <c r="F78" s="169"/>
      <c r="G78" s="169"/>
      <c r="H78" s="169"/>
      <c r="I78" s="49"/>
      <c r="J78" s="50"/>
    </row>
    <row r="79" spans="1:23">
      <c r="E79" s="51"/>
      <c r="F79" s="51"/>
      <c r="G79" s="52"/>
      <c r="H79" s="52"/>
      <c r="I79" s="53"/>
    </row>
    <row r="80" spans="1:23" hidden="1"/>
    <row r="81" spans="5:10" hidden="1">
      <c r="E81" s="54">
        <f t="shared" ref="E81:H81" si="3">E74+E73+E69+E65+E64+E63+E62+E61+E56+E53+E48+E42+E32+E31+E28+E27+E26+E22+E13</f>
        <v>354618</v>
      </c>
      <c r="F81" s="54">
        <f t="shared" si="3"/>
        <v>168286</v>
      </c>
      <c r="G81" s="54">
        <f t="shared" si="3"/>
        <v>186332</v>
      </c>
      <c r="H81" s="54">
        <f t="shared" si="3"/>
        <v>2447015909.0299997</v>
      </c>
      <c r="I81" s="55"/>
      <c r="J81" s="48"/>
    </row>
    <row r="82" spans="5:10" hidden="1">
      <c r="G82" s="56"/>
      <c r="H82" s="56"/>
      <c r="I82" s="57"/>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Q11" sqref="Q11"/>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71" t="s">
        <v>4</v>
      </c>
      <c r="B1" s="171"/>
      <c r="C1" s="171"/>
      <c r="D1" s="171"/>
      <c r="E1" s="171"/>
      <c r="F1" s="171"/>
      <c r="G1" s="171"/>
      <c r="H1" s="171"/>
      <c r="I1" s="171"/>
      <c r="J1" s="171"/>
      <c r="K1" s="171"/>
      <c r="L1" s="171"/>
      <c r="M1" s="171"/>
      <c r="N1" s="171"/>
      <c r="O1" s="171"/>
      <c r="P1" s="171"/>
    </row>
    <row r="2" spans="1:16" ht="20.100000000000001" customHeight="1">
      <c r="A2" s="173" t="s">
        <v>121</v>
      </c>
      <c r="B2" s="173"/>
      <c r="C2" s="173"/>
      <c r="D2" s="173"/>
      <c r="E2" s="173"/>
      <c r="F2" s="173"/>
      <c r="G2" s="173"/>
      <c r="H2" s="173"/>
      <c r="I2" s="173"/>
      <c r="J2" s="173"/>
      <c r="K2" s="173"/>
      <c r="L2" s="173"/>
      <c r="M2" s="173"/>
      <c r="N2" s="173"/>
      <c r="O2" s="173"/>
      <c r="P2" s="173"/>
    </row>
    <row r="3" spans="1:16" s="73" customFormat="1" ht="21.4" customHeight="1">
      <c r="A3" s="173" t="s">
        <v>11</v>
      </c>
      <c r="B3" s="173"/>
      <c r="C3" s="173"/>
      <c r="D3" s="173"/>
      <c r="E3" s="173"/>
      <c r="F3" s="173"/>
      <c r="G3" s="173"/>
      <c r="H3" s="173"/>
      <c r="I3" s="173"/>
      <c r="J3" s="173"/>
      <c r="K3" s="173"/>
      <c r="L3" s="173"/>
      <c r="M3" s="173"/>
      <c r="N3" s="173"/>
      <c r="O3" s="173"/>
      <c r="P3" s="173"/>
    </row>
    <row r="4" spans="1:16" ht="23.25" customHeight="1">
      <c r="A4" s="74"/>
      <c r="B4" s="75"/>
      <c r="C4" s="173"/>
      <c r="D4" s="173"/>
      <c r="E4" s="173"/>
      <c r="F4" s="173"/>
      <c r="G4" s="174"/>
    </row>
    <row r="5" spans="1:16" s="12" customFormat="1" ht="15" customHeight="1">
      <c r="I5" s="76"/>
      <c r="J5" s="76"/>
    </row>
    <row r="6" spans="1:16" ht="20.25" customHeight="1">
      <c r="A6" s="105"/>
      <c r="B6" s="12"/>
      <c r="C6" s="12"/>
      <c r="D6" s="12"/>
      <c r="E6" s="12"/>
      <c r="F6" s="12"/>
      <c r="G6" s="12"/>
      <c r="I6" s="77"/>
      <c r="J6" s="78"/>
      <c r="K6" s="79"/>
      <c r="L6" s="79"/>
    </row>
    <row r="7" spans="1:16" ht="20.25" customHeight="1">
      <c r="A7" s="118" t="str">
        <f>'Totales y gasto'!$D$13</f>
        <v>Andalucía</v>
      </c>
      <c r="B7" s="117">
        <f>'Totales y gasto'!$E$13</f>
        <v>63799</v>
      </c>
      <c r="C7" s="12"/>
      <c r="D7" s="12"/>
      <c r="E7" s="12"/>
      <c r="F7" s="12"/>
      <c r="G7" s="12"/>
      <c r="I7" s="80"/>
      <c r="J7" s="81"/>
      <c r="K7" s="81"/>
      <c r="L7" s="81"/>
    </row>
    <row r="8" spans="1:16" ht="20.25" customHeight="1">
      <c r="A8" s="118" t="str">
        <f>'Totales y gasto'!$D$22</f>
        <v>Aragón</v>
      </c>
      <c r="B8" s="117">
        <f>'Totales y gasto'!$E$22</f>
        <v>10209</v>
      </c>
      <c r="C8" s="12"/>
      <c r="D8" s="12"/>
      <c r="E8" s="12"/>
      <c r="F8" s="12"/>
      <c r="G8" s="12"/>
      <c r="I8" s="80"/>
      <c r="J8" s="81"/>
      <c r="K8" s="81"/>
      <c r="L8" s="81"/>
    </row>
    <row r="9" spans="1:16" ht="20.25" customHeight="1">
      <c r="A9" s="118" t="str">
        <f>'Totales y gasto'!$D$26</f>
        <v>Asturias</v>
      </c>
      <c r="B9" s="117">
        <f>'Totales y gasto'!$E$26</f>
        <v>5194</v>
      </c>
      <c r="C9" s="12"/>
      <c r="D9" s="12"/>
      <c r="E9" s="12"/>
      <c r="F9" s="12"/>
      <c r="G9" s="12"/>
      <c r="I9" s="80"/>
      <c r="J9" s="81"/>
      <c r="K9" s="81"/>
      <c r="L9" s="81"/>
    </row>
    <row r="10" spans="1:16" ht="20.25" customHeight="1">
      <c r="A10" s="118" t="str">
        <f>'Totales y gasto'!$D$27</f>
        <v>Baleares</v>
      </c>
      <c r="B10" s="117">
        <f>'Totales y gasto'!$E$27</f>
        <v>9254</v>
      </c>
      <c r="C10" s="12"/>
      <c r="D10" s="12"/>
      <c r="E10" s="12"/>
      <c r="F10" s="12"/>
      <c r="G10" s="12"/>
      <c r="I10" s="80"/>
      <c r="J10" s="81"/>
      <c r="K10" s="81"/>
      <c r="L10" s="81"/>
    </row>
    <row r="11" spans="1:16" ht="20.25" customHeight="1">
      <c r="A11" s="118" t="str">
        <f>'Totales y gasto'!$D$28</f>
        <v>Canarias</v>
      </c>
      <c r="B11" s="117">
        <f>'Totales y gasto'!$E$28</f>
        <v>11986</v>
      </c>
      <c r="C11" s="12"/>
      <c r="D11" s="12"/>
      <c r="E11" s="12"/>
      <c r="F11" s="12"/>
      <c r="G11" s="12"/>
      <c r="I11" s="80"/>
      <c r="J11" s="81"/>
      <c r="K11" s="81"/>
      <c r="L11" s="81"/>
    </row>
    <row r="12" spans="1:16" ht="20.25" customHeight="1">
      <c r="A12" s="118" t="str">
        <f>'Totales y gasto'!$D$31</f>
        <v>Cantabria</v>
      </c>
      <c r="B12" s="117">
        <f>'Totales y gasto'!$E$31</f>
        <v>3421</v>
      </c>
      <c r="C12" s="12"/>
      <c r="D12" s="12"/>
      <c r="E12" s="12"/>
      <c r="F12" s="12"/>
      <c r="G12" s="12"/>
      <c r="I12" s="80"/>
      <c r="J12" s="81"/>
      <c r="K12" s="81"/>
      <c r="L12" s="81"/>
    </row>
    <row r="13" spans="1:16" ht="20.25" customHeight="1">
      <c r="A13" s="118" t="str">
        <f>'Totales y gasto'!$D$32</f>
        <v>Castilla y León</v>
      </c>
      <c r="B13" s="117">
        <f>'Totales y gasto'!$E$32</f>
        <v>14866</v>
      </c>
      <c r="C13" s="12"/>
      <c r="D13" s="12"/>
      <c r="E13" s="12"/>
      <c r="F13" s="12"/>
      <c r="G13" s="12"/>
      <c r="I13" s="80"/>
      <c r="J13" s="81"/>
      <c r="K13" s="81"/>
      <c r="L13" s="81"/>
    </row>
    <row r="14" spans="1:16" ht="20.25" customHeight="1">
      <c r="A14" s="118" t="str">
        <f>'Totales y gasto'!$D$42</f>
        <v>Castilla-La Mancha</v>
      </c>
      <c r="B14" s="117">
        <f>'Totales y gasto'!$E$42</f>
        <v>15171</v>
      </c>
      <c r="C14" s="12"/>
      <c r="D14" s="12"/>
      <c r="E14" s="12"/>
      <c r="F14" s="12"/>
      <c r="G14" s="12"/>
      <c r="I14" s="80"/>
      <c r="J14" s="81"/>
      <c r="K14" s="81"/>
      <c r="L14" s="81"/>
    </row>
    <row r="15" spans="1:16" ht="20.25" customHeight="1">
      <c r="A15" s="118" t="str">
        <f>'Totales y gasto'!$D$48</f>
        <v>Cataluña</v>
      </c>
      <c r="B15" s="117">
        <f>'Totales y gasto'!$E$48</f>
        <v>63338</v>
      </c>
      <c r="C15" s="12"/>
      <c r="D15" s="12"/>
      <c r="E15" s="12"/>
      <c r="F15" s="12"/>
      <c r="G15" s="12"/>
      <c r="I15" s="80"/>
      <c r="J15" s="81"/>
      <c r="K15" s="81"/>
      <c r="L15" s="81"/>
    </row>
    <row r="16" spans="1:16" ht="20.25" customHeight="1">
      <c r="A16" s="118" t="str">
        <f>'Totales y gasto'!$D$53</f>
        <v>Extremadura</v>
      </c>
      <c r="B16" s="117">
        <f>'Totales y gasto'!$E$53</f>
        <v>7727</v>
      </c>
      <c r="C16" s="12"/>
      <c r="D16" s="12"/>
      <c r="E16" s="12"/>
      <c r="F16" s="12"/>
      <c r="G16" s="12"/>
      <c r="I16" s="80"/>
      <c r="J16" s="81"/>
      <c r="K16" s="81"/>
      <c r="L16" s="81"/>
    </row>
    <row r="17" spans="1:12" ht="20.25" customHeight="1">
      <c r="A17" s="118" t="str">
        <f>'Totales y gasto'!$D$56</f>
        <v>Galicia</v>
      </c>
      <c r="B17" s="117">
        <f>'Totales y gasto'!$E$56</f>
        <v>15983</v>
      </c>
      <c r="C17" s="12"/>
      <c r="D17" s="12"/>
      <c r="E17" s="12"/>
      <c r="F17" s="12"/>
      <c r="G17" s="12"/>
      <c r="I17" s="80"/>
      <c r="J17" s="81"/>
      <c r="K17" s="81"/>
      <c r="L17" s="81"/>
    </row>
    <row r="18" spans="1:12" ht="20.25" customHeight="1">
      <c r="A18" s="118" t="str">
        <f>'Totales y gasto'!$D$61</f>
        <v>Madrid</v>
      </c>
      <c r="B18" s="117">
        <f>'Totales y gasto'!$E$61</f>
        <v>59736</v>
      </c>
      <c r="C18" s="12"/>
      <c r="D18" s="12"/>
      <c r="E18" s="12"/>
      <c r="F18" s="12"/>
      <c r="G18" s="12"/>
      <c r="I18" s="80"/>
      <c r="J18" s="81"/>
      <c r="K18" s="81"/>
      <c r="L18" s="81"/>
    </row>
    <row r="19" spans="1:12" ht="20.25" customHeight="1">
      <c r="A19" s="118" t="str">
        <f>'Totales y gasto'!$D$62</f>
        <v>Murcia</v>
      </c>
      <c r="B19" s="117">
        <f>'Totales y gasto'!$E$62</f>
        <v>13396</v>
      </c>
      <c r="C19" s="12"/>
      <c r="D19" s="12"/>
      <c r="E19" s="12"/>
      <c r="F19" s="12"/>
      <c r="G19" s="12"/>
      <c r="I19" s="80"/>
      <c r="J19" s="81"/>
      <c r="K19" s="81"/>
      <c r="L19" s="81"/>
    </row>
    <row r="20" spans="1:12" ht="20.25" customHeight="1">
      <c r="A20" s="118" t="str">
        <f>'Totales y gasto'!$D$63</f>
        <v>Navarra</v>
      </c>
      <c r="B20" s="117">
        <f>'Totales y gasto'!$E$63</f>
        <v>5136</v>
      </c>
      <c r="C20" s="12"/>
      <c r="D20" s="12"/>
      <c r="E20" s="12"/>
      <c r="F20" s="12"/>
      <c r="G20" s="12"/>
      <c r="I20" s="80"/>
      <c r="J20" s="81"/>
      <c r="K20" s="81"/>
      <c r="L20" s="81"/>
    </row>
    <row r="21" spans="1:12" ht="20.25" customHeight="1">
      <c r="A21" s="118" t="str">
        <f>'Totales y gasto'!$D$64</f>
        <v>La Rioja</v>
      </c>
      <c r="B21" s="117">
        <f>'Totales y gasto'!$E$64</f>
        <v>2415</v>
      </c>
      <c r="C21" s="12"/>
      <c r="D21" s="12"/>
      <c r="E21" s="12"/>
      <c r="F21" s="12"/>
      <c r="G21" s="12"/>
      <c r="I21" s="80"/>
      <c r="J21" s="81"/>
      <c r="K21" s="81"/>
      <c r="L21" s="81"/>
    </row>
    <row r="22" spans="1:12" ht="20.25" customHeight="1">
      <c r="A22" s="118" t="str">
        <f>'Totales y gasto'!$D$65</f>
        <v>Com. Valenciana</v>
      </c>
      <c r="B22" s="117">
        <f>'Totales y gasto'!$E$65</f>
        <v>36041</v>
      </c>
      <c r="C22" s="12"/>
      <c r="D22" s="12"/>
      <c r="E22" s="12"/>
      <c r="F22" s="12"/>
      <c r="G22" s="12"/>
      <c r="I22" s="80"/>
      <c r="J22" s="81"/>
      <c r="K22" s="81"/>
      <c r="L22" s="81"/>
    </row>
    <row r="23" spans="1:12" ht="20.25" customHeight="1">
      <c r="A23" s="118" t="str">
        <f>'Totales y gasto'!$D$69</f>
        <v>País Vasco</v>
      </c>
      <c r="B23" s="117">
        <f>'Totales y gasto'!$E$69</f>
        <v>15842</v>
      </c>
      <c r="C23" s="12"/>
      <c r="D23" s="12"/>
      <c r="E23" s="12"/>
      <c r="F23" s="12"/>
      <c r="G23" s="12"/>
      <c r="I23" s="80"/>
      <c r="J23" s="81"/>
      <c r="K23" s="81"/>
      <c r="L23" s="81"/>
    </row>
    <row r="24" spans="1:12" ht="20.25" customHeight="1">
      <c r="A24" s="118" t="str">
        <f>'Totales y gasto'!$D$73</f>
        <v>Ceuta</v>
      </c>
      <c r="B24" s="117">
        <f>'Totales y gasto'!$E$73</f>
        <v>436</v>
      </c>
      <c r="C24" s="12"/>
      <c r="D24" s="12"/>
      <c r="E24" s="12"/>
      <c r="F24" s="12"/>
      <c r="G24" s="12"/>
      <c r="I24" s="80"/>
      <c r="J24" s="81"/>
      <c r="K24" s="81"/>
      <c r="L24" s="81"/>
    </row>
    <row r="25" spans="1:12" ht="20.25" customHeight="1">
      <c r="A25" s="118" t="str">
        <f>'Totales y gasto'!$D$74</f>
        <v>Melilla</v>
      </c>
      <c r="B25" s="117">
        <f>'Totales y gasto'!$E$74</f>
        <v>668</v>
      </c>
      <c r="C25" s="12"/>
      <c r="D25" s="12"/>
      <c r="E25" s="12"/>
      <c r="F25" s="12"/>
      <c r="G25" s="12"/>
      <c r="I25" s="80"/>
      <c r="J25" s="81"/>
      <c r="K25" s="81"/>
      <c r="L25" s="81"/>
    </row>
    <row r="26" spans="1:12" ht="20.25" customHeight="1">
      <c r="A26" s="12"/>
      <c r="B26" s="12"/>
      <c r="C26" s="12"/>
      <c r="D26" s="12"/>
      <c r="E26" s="12"/>
      <c r="F26" s="12"/>
      <c r="G26" s="12"/>
      <c r="I26" s="82"/>
      <c r="J26" s="83"/>
      <c r="K26" s="83"/>
      <c r="L26" s="83"/>
    </row>
    <row r="27" spans="1:12" ht="20.25" customHeight="1">
      <c r="A27" s="12"/>
      <c r="B27" s="117">
        <f>'Totales y gasto'!$E$75</f>
        <v>354618</v>
      </c>
      <c r="C27" s="12"/>
      <c r="D27" s="12"/>
      <c r="E27" s="12"/>
      <c r="F27" s="12"/>
      <c r="G27" s="12"/>
    </row>
    <row r="28" spans="1:12" ht="20.25" customHeight="1">
      <c r="A28" s="12"/>
      <c r="B28" s="12"/>
      <c r="C28" s="12"/>
      <c r="D28" s="12"/>
      <c r="E28" s="12"/>
      <c r="F28" s="12"/>
      <c r="G28" s="12"/>
      <c r="J28" s="71"/>
      <c r="K28" s="71"/>
      <c r="L28" s="71"/>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86" customFormat="1" ht="21.75" customHeight="1">
      <c r="A36" s="13"/>
      <c r="B36" s="84" t="s">
        <v>8</v>
      </c>
      <c r="C36" s="85">
        <f>B27</f>
        <v>354618</v>
      </c>
      <c r="D36" s="12"/>
      <c r="E36" s="13"/>
      <c r="F36" s="12"/>
      <c r="G36" s="13"/>
    </row>
    <row r="37" spans="1:16" ht="19.7" customHeight="1">
      <c r="D37" s="46"/>
      <c r="E37" s="46"/>
      <c r="F37" s="47"/>
      <c r="G37" s="48"/>
    </row>
    <row r="38" spans="1:16" s="73" customFormat="1" ht="19.7" customHeight="1">
      <c r="A38" s="16" t="s">
        <v>9</v>
      </c>
      <c r="B38" s="16"/>
      <c r="C38" s="16"/>
      <c r="D38" s="87"/>
      <c r="E38" s="87"/>
      <c r="F38" s="88"/>
      <c r="G38" s="89"/>
    </row>
    <row r="39" spans="1:16" s="73" customFormat="1" ht="19.7" customHeight="1">
      <c r="A39" s="179" t="s">
        <v>10</v>
      </c>
      <c r="B39" s="179"/>
      <c r="C39" s="179"/>
      <c r="D39" s="179"/>
      <c r="E39" s="179"/>
      <c r="F39" s="179"/>
      <c r="G39" s="179"/>
      <c r="H39" s="179"/>
      <c r="I39" s="179"/>
      <c r="J39" s="179"/>
      <c r="K39" s="179"/>
      <c r="L39" s="179"/>
      <c r="M39" s="179"/>
      <c r="N39" s="179"/>
      <c r="O39" s="179"/>
      <c r="P39" s="179"/>
    </row>
    <row r="40" spans="1:16" s="73" customFormat="1" ht="19.7" customHeight="1">
      <c r="A40" s="179"/>
      <c r="B40" s="179"/>
      <c r="C40" s="179"/>
      <c r="D40" s="179"/>
      <c r="E40" s="179"/>
      <c r="F40" s="179"/>
      <c r="G40" s="179"/>
      <c r="H40" s="179"/>
      <c r="I40" s="179"/>
      <c r="J40" s="179"/>
      <c r="K40" s="179"/>
      <c r="L40" s="179"/>
      <c r="M40" s="179"/>
      <c r="N40" s="179"/>
      <c r="O40" s="179"/>
      <c r="P40" s="179"/>
    </row>
    <row r="41" spans="1:16" s="73" customFormat="1" ht="15">
      <c r="A41" s="16"/>
      <c r="B41" s="16"/>
      <c r="C41" s="16"/>
      <c r="D41" s="16"/>
      <c r="E41" s="16"/>
      <c r="F41" s="16"/>
      <c r="G41" s="16"/>
    </row>
    <row r="42" spans="1:16" ht="19.7" customHeight="1">
      <c r="A42" s="180"/>
      <c r="B42" s="180"/>
      <c r="C42" s="180"/>
      <c r="D42" s="180"/>
      <c r="E42" s="180"/>
      <c r="F42" s="180"/>
      <c r="G42" s="50"/>
    </row>
    <row r="43" spans="1:16" ht="19.7" customHeight="1">
      <c r="A43" s="180"/>
      <c r="B43" s="180"/>
      <c r="C43" s="180"/>
      <c r="D43" s="180"/>
      <c r="E43" s="180"/>
      <c r="F43" s="180"/>
      <c r="G43" s="50"/>
    </row>
    <row r="159" spans="3:3" ht="42">
      <c r="C159" s="90"/>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A90"/>
  <sheetViews>
    <sheetView showGridLines="0" showRowColHeaders="0" topLeftCell="A4" zoomScale="90" zoomScaleNormal="90" workbookViewId="0">
      <pane ySplit="7" topLeftCell="A11" activePane="bottomLeft" state="frozen"/>
      <selection activeCell="C25" sqref="C25"/>
      <selection pane="bottomLeft" activeCell="R34" sqref="R34"/>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58" customFormat="1" ht="18.95" customHeight="1">
      <c r="D4" s="181" t="s">
        <v>12</v>
      </c>
      <c r="E4" s="182"/>
      <c r="F4" s="182"/>
      <c r="G4" s="182"/>
      <c r="H4" s="182"/>
      <c r="I4" s="182"/>
      <c r="J4" s="182"/>
      <c r="K4" s="182"/>
      <c r="L4" s="182"/>
      <c r="M4" s="182"/>
      <c r="N4" s="182"/>
      <c r="O4" s="59"/>
    </row>
    <row r="5" spans="1:27" s="58" customFormat="1" ht="19.7" customHeight="1">
      <c r="D5" s="183" t="s">
        <v>13</v>
      </c>
      <c r="E5" s="182"/>
      <c r="F5" s="182"/>
      <c r="G5" s="182"/>
      <c r="H5" s="182"/>
      <c r="I5" s="182"/>
      <c r="J5" s="182"/>
      <c r="K5" s="182"/>
      <c r="L5" s="182"/>
      <c r="M5" s="182"/>
      <c r="N5" s="182"/>
      <c r="O5" s="60"/>
    </row>
    <row r="6" spans="1:27" s="58" customFormat="1" ht="18.75">
      <c r="D6" s="183" t="s">
        <v>14</v>
      </c>
      <c r="E6" s="184"/>
      <c r="F6" s="184"/>
      <c r="G6" s="184"/>
      <c r="H6" s="184"/>
      <c r="I6" s="184"/>
      <c r="J6" s="184"/>
      <c r="K6" s="184"/>
      <c r="L6" s="184"/>
      <c r="M6" s="184"/>
      <c r="N6" s="184"/>
      <c r="O6" s="59"/>
    </row>
    <row r="7" spans="1:27" s="61" customFormat="1" ht="18.600000000000001" customHeight="1">
      <c r="D7" s="185" t="s">
        <v>122</v>
      </c>
      <c r="E7" s="174"/>
      <c r="F7" s="174"/>
      <c r="G7" s="174"/>
      <c r="H7" s="174"/>
      <c r="I7" s="174"/>
      <c r="J7" s="174"/>
      <c r="K7" s="174"/>
      <c r="L7" s="174"/>
      <c r="M7" s="174"/>
      <c r="N7" s="174"/>
      <c r="O7" s="62"/>
    </row>
    <row r="8" spans="1:27" s="61" customFormat="1" ht="4.7" customHeight="1">
      <c r="E8" s="63"/>
      <c r="F8" s="63"/>
      <c r="G8" s="63"/>
      <c r="H8" s="63"/>
      <c r="I8" s="63"/>
      <c r="J8" s="63"/>
      <c r="K8" s="63"/>
      <c r="L8" s="63"/>
    </row>
    <row r="9" spans="1:27" s="64" customFormat="1" ht="17.850000000000001" customHeight="1">
      <c r="C9" s="170" t="s">
        <v>103</v>
      </c>
      <c r="D9" s="188" t="s">
        <v>120</v>
      </c>
      <c r="E9" s="178" t="s">
        <v>15</v>
      </c>
      <c r="F9" s="186"/>
      <c r="G9" s="186"/>
      <c r="H9" s="186"/>
      <c r="I9" s="178" t="s">
        <v>16</v>
      </c>
      <c r="J9" s="186"/>
      <c r="K9" s="186"/>
      <c r="L9" s="186"/>
      <c r="M9" s="187" t="s">
        <v>17</v>
      </c>
      <c r="N9" s="170"/>
    </row>
    <row r="10" spans="1:27" s="65" customFormat="1" ht="40.9" customHeight="1">
      <c r="C10" s="170"/>
      <c r="D10" s="189"/>
      <c r="E10" s="139" t="s">
        <v>18</v>
      </c>
      <c r="F10" s="139" t="s">
        <v>19</v>
      </c>
      <c r="G10" s="139" t="s">
        <v>20</v>
      </c>
      <c r="H10" s="139" t="s">
        <v>19</v>
      </c>
      <c r="I10" s="139" t="s">
        <v>18</v>
      </c>
      <c r="J10" s="139" t="s">
        <v>19</v>
      </c>
      <c r="K10" s="139" t="s">
        <v>20</v>
      </c>
      <c r="L10" s="139" t="s">
        <v>19</v>
      </c>
      <c r="M10" s="140" t="s">
        <v>21</v>
      </c>
      <c r="N10" s="140" t="s">
        <v>19</v>
      </c>
    </row>
    <row r="11" spans="1:27" s="28" customFormat="1" ht="15.75" customHeight="1">
      <c r="A11" s="65"/>
      <c r="B11" s="65"/>
      <c r="C11" s="120"/>
      <c r="D11" s="141" t="s">
        <v>22</v>
      </c>
      <c r="E11" s="121">
        <v>30786</v>
      </c>
      <c r="F11" s="142">
        <v>110.95533684142143</v>
      </c>
      <c r="G11" s="121">
        <v>0</v>
      </c>
      <c r="H11" s="142"/>
      <c r="I11" s="121">
        <v>59</v>
      </c>
      <c r="J11" s="142">
        <v>42.271186440677965</v>
      </c>
      <c r="K11" s="121">
        <v>0</v>
      </c>
      <c r="L11" s="142"/>
      <c r="M11" s="121">
        <v>0</v>
      </c>
      <c r="N11" s="142"/>
      <c r="O11" s="40"/>
      <c r="P11" s="66"/>
      <c r="Q11" s="37"/>
      <c r="R11" s="37"/>
      <c r="S11" s="37"/>
      <c r="T11" s="37"/>
    </row>
    <row r="12" spans="1:27" ht="15.75">
      <c r="A12" s="65"/>
      <c r="B12" s="65"/>
      <c r="C12" s="123">
        <v>4</v>
      </c>
      <c r="D12" s="143" t="s">
        <v>23</v>
      </c>
      <c r="E12" s="144">
        <v>3038</v>
      </c>
      <c r="F12" s="145">
        <v>111.01283739302173</v>
      </c>
      <c r="G12" s="144">
        <v>0</v>
      </c>
      <c r="H12" s="145"/>
      <c r="I12" s="144">
        <v>12</v>
      </c>
      <c r="J12" s="145">
        <v>44.333333333333336</v>
      </c>
      <c r="K12" s="144">
        <v>0</v>
      </c>
      <c r="L12" s="145"/>
      <c r="M12" s="144">
        <v>0</v>
      </c>
      <c r="N12" s="145"/>
      <c r="O12" s="51"/>
      <c r="P12" s="56"/>
      <c r="Q12" s="37"/>
      <c r="R12" s="37"/>
      <c r="S12" s="37"/>
      <c r="T12" s="37"/>
    </row>
    <row r="13" spans="1:27" ht="15.75">
      <c r="A13" s="65"/>
      <c r="B13" s="65"/>
      <c r="C13" s="123">
        <v>11</v>
      </c>
      <c r="D13" s="143" t="s">
        <v>24</v>
      </c>
      <c r="E13" s="144">
        <v>3646</v>
      </c>
      <c r="F13" s="145">
        <v>110.86012068019748</v>
      </c>
      <c r="G13" s="144">
        <v>0</v>
      </c>
      <c r="H13" s="145"/>
      <c r="I13" s="144">
        <v>9</v>
      </c>
      <c r="J13" s="145">
        <v>43.555555555555557</v>
      </c>
      <c r="K13" s="144">
        <v>0</v>
      </c>
      <c r="L13" s="145"/>
      <c r="M13" s="144">
        <v>0</v>
      </c>
      <c r="N13" s="145"/>
      <c r="O13" s="51"/>
      <c r="P13" s="56"/>
      <c r="Q13" s="106"/>
      <c r="R13" s="106"/>
      <c r="S13" s="106"/>
      <c r="T13" s="106"/>
      <c r="U13" s="105"/>
      <c r="V13" s="105"/>
      <c r="W13" s="105"/>
      <c r="X13" s="105"/>
      <c r="Y13" s="105"/>
      <c r="Z13" s="105"/>
      <c r="AA13" s="105"/>
    </row>
    <row r="14" spans="1:27" ht="15.75">
      <c r="A14" s="65"/>
      <c r="B14" s="65"/>
      <c r="C14" s="123">
        <v>14</v>
      </c>
      <c r="D14" s="143" t="s">
        <v>25</v>
      </c>
      <c r="E14" s="144">
        <v>2952</v>
      </c>
      <c r="F14" s="145">
        <v>110.58875338753387</v>
      </c>
      <c r="G14" s="144">
        <v>0</v>
      </c>
      <c r="H14" s="145"/>
      <c r="I14" s="144">
        <v>5</v>
      </c>
      <c r="J14" s="145">
        <v>42</v>
      </c>
      <c r="K14" s="144">
        <v>0</v>
      </c>
      <c r="L14" s="145"/>
      <c r="M14" s="144">
        <v>0</v>
      </c>
      <c r="N14" s="145"/>
      <c r="O14" s="51"/>
      <c r="P14" s="56"/>
      <c r="Q14" s="107"/>
      <c r="R14" s="108"/>
      <c r="S14" s="107"/>
      <c r="T14" s="108"/>
      <c r="U14" s="107"/>
      <c r="V14" s="108"/>
      <c r="W14" s="107"/>
      <c r="X14" s="108"/>
      <c r="Y14" s="107"/>
      <c r="Z14" s="108"/>
      <c r="AA14" s="105"/>
    </row>
    <row r="15" spans="1:27" ht="15.75">
      <c r="A15" s="65"/>
      <c r="B15" s="65"/>
      <c r="C15" s="123">
        <v>18</v>
      </c>
      <c r="D15" s="143" t="s">
        <v>26</v>
      </c>
      <c r="E15" s="144">
        <v>3336</v>
      </c>
      <c r="F15" s="145">
        <v>111.39598321342926</v>
      </c>
      <c r="G15" s="144">
        <v>0</v>
      </c>
      <c r="H15" s="145"/>
      <c r="I15" s="144">
        <v>8</v>
      </c>
      <c r="J15" s="145">
        <v>42</v>
      </c>
      <c r="K15" s="144">
        <v>0</v>
      </c>
      <c r="L15" s="145"/>
      <c r="M15" s="144">
        <v>0</v>
      </c>
      <c r="N15" s="145"/>
      <c r="O15" s="51"/>
      <c r="P15" s="56"/>
      <c r="Q15" s="109"/>
      <c r="R15" s="110"/>
      <c r="S15" s="109"/>
      <c r="T15" s="110"/>
      <c r="U15" s="109"/>
      <c r="V15" s="110"/>
      <c r="W15" s="109"/>
      <c r="X15" s="110"/>
      <c r="Y15" s="109"/>
      <c r="Z15" s="110"/>
      <c r="AA15" s="105"/>
    </row>
    <row r="16" spans="1:27" ht="15.75">
      <c r="A16" s="65"/>
      <c r="B16" s="65"/>
      <c r="C16" s="123">
        <v>21</v>
      </c>
      <c r="D16" s="143" t="s">
        <v>27</v>
      </c>
      <c r="E16" s="144">
        <v>2176</v>
      </c>
      <c r="F16" s="145">
        <v>111.30928308823529</v>
      </c>
      <c r="G16" s="144">
        <v>0</v>
      </c>
      <c r="H16" s="145"/>
      <c r="I16" s="144">
        <v>1</v>
      </c>
      <c r="J16" s="145">
        <v>42</v>
      </c>
      <c r="K16" s="144">
        <v>0</v>
      </c>
      <c r="L16" s="145"/>
      <c r="M16" s="144">
        <v>0</v>
      </c>
      <c r="N16" s="145"/>
      <c r="O16" s="51"/>
      <c r="P16" s="56"/>
      <c r="Q16" s="109"/>
      <c r="R16" s="110"/>
      <c r="S16" s="109"/>
      <c r="T16" s="110"/>
      <c r="U16" s="109"/>
      <c r="V16" s="110"/>
      <c r="W16" s="109"/>
      <c r="X16" s="110"/>
      <c r="Y16" s="109"/>
      <c r="Z16" s="110"/>
      <c r="AA16" s="105"/>
    </row>
    <row r="17" spans="1:27" ht="15.75">
      <c r="A17" s="65"/>
      <c r="B17" s="65"/>
      <c r="C17" s="123">
        <v>23</v>
      </c>
      <c r="D17" s="143" t="s">
        <v>28</v>
      </c>
      <c r="E17" s="144">
        <v>2306</v>
      </c>
      <c r="F17" s="145">
        <v>110.42281006071119</v>
      </c>
      <c r="G17" s="144">
        <v>0</v>
      </c>
      <c r="H17" s="145"/>
      <c r="I17" s="144">
        <v>6</v>
      </c>
      <c r="J17" s="145">
        <v>42</v>
      </c>
      <c r="K17" s="144">
        <v>0</v>
      </c>
      <c r="L17" s="145"/>
      <c r="M17" s="144">
        <v>0</v>
      </c>
      <c r="N17" s="145"/>
      <c r="O17" s="51"/>
      <c r="P17" s="56"/>
      <c r="Q17" s="109"/>
      <c r="R17" s="110"/>
      <c r="S17" s="109"/>
      <c r="T17" s="110"/>
      <c r="U17" s="109"/>
      <c r="V17" s="110"/>
      <c r="W17" s="109"/>
      <c r="X17" s="110"/>
      <c r="Y17" s="109"/>
      <c r="Z17" s="110"/>
      <c r="AA17" s="105"/>
    </row>
    <row r="18" spans="1:27" ht="15.75">
      <c r="A18" s="65"/>
      <c r="B18" s="65"/>
      <c r="C18" s="123">
        <v>29</v>
      </c>
      <c r="D18" s="143" t="s">
        <v>29</v>
      </c>
      <c r="E18" s="144">
        <v>5618</v>
      </c>
      <c r="F18" s="145">
        <v>110.69562121751513</v>
      </c>
      <c r="G18" s="144">
        <v>0</v>
      </c>
      <c r="H18" s="145"/>
      <c r="I18" s="144">
        <v>9</v>
      </c>
      <c r="J18" s="145">
        <v>37.555555555555557</v>
      </c>
      <c r="K18" s="144">
        <v>0</v>
      </c>
      <c r="L18" s="145"/>
      <c r="M18" s="144">
        <v>0</v>
      </c>
      <c r="N18" s="145"/>
      <c r="O18" s="51"/>
      <c r="P18" s="56"/>
      <c r="Q18" s="109"/>
      <c r="R18" s="110"/>
      <c r="S18" s="109"/>
      <c r="T18" s="110"/>
      <c r="U18" s="109"/>
      <c r="V18" s="110"/>
      <c r="W18" s="109"/>
      <c r="X18" s="110"/>
      <c r="Y18" s="109"/>
      <c r="Z18" s="110"/>
      <c r="AA18" s="105"/>
    </row>
    <row r="19" spans="1:27" ht="15.75">
      <c r="A19" s="65"/>
      <c r="B19" s="65"/>
      <c r="C19" s="123">
        <v>41</v>
      </c>
      <c r="D19" s="143" t="s">
        <v>30</v>
      </c>
      <c r="E19" s="144">
        <v>7714</v>
      </c>
      <c r="F19" s="145">
        <v>111.17591392273788</v>
      </c>
      <c r="G19" s="144">
        <v>0</v>
      </c>
      <c r="H19" s="145"/>
      <c r="I19" s="144">
        <v>9</v>
      </c>
      <c r="J19" s="145">
        <v>43.555555555555557</v>
      </c>
      <c r="K19" s="144">
        <v>0</v>
      </c>
      <c r="L19" s="145"/>
      <c r="M19" s="144">
        <v>0</v>
      </c>
      <c r="N19" s="145"/>
      <c r="O19" s="51"/>
      <c r="P19" s="56"/>
      <c r="Q19" s="109"/>
      <c r="R19" s="110"/>
      <c r="S19" s="109"/>
      <c r="T19" s="110"/>
      <c r="U19" s="109"/>
      <c r="V19" s="110"/>
      <c r="W19" s="109"/>
      <c r="X19" s="110"/>
      <c r="Y19" s="109"/>
      <c r="Z19" s="110"/>
      <c r="AA19" s="105"/>
    </row>
    <row r="20" spans="1:27" s="28" customFormat="1" ht="15.75">
      <c r="A20" s="65"/>
      <c r="B20" s="65"/>
      <c r="C20" s="127"/>
      <c r="D20" s="141" t="s">
        <v>31</v>
      </c>
      <c r="E20" s="121">
        <v>4749</v>
      </c>
      <c r="F20" s="142">
        <v>107.88018530216888</v>
      </c>
      <c r="G20" s="121">
        <v>0</v>
      </c>
      <c r="H20" s="142"/>
      <c r="I20" s="121">
        <v>3</v>
      </c>
      <c r="J20" s="142">
        <v>42</v>
      </c>
      <c r="K20" s="121">
        <v>0</v>
      </c>
      <c r="L20" s="142"/>
      <c r="M20" s="121">
        <v>0</v>
      </c>
      <c r="N20" s="142"/>
      <c r="O20" s="40"/>
      <c r="P20" s="66"/>
      <c r="Q20" s="109"/>
      <c r="R20" s="110"/>
      <c r="S20" s="109"/>
      <c r="T20" s="110"/>
      <c r="U20" s="109"/>
      <c r="V20" s="110"/>
      <c r="W20" s="109"/>
      <c r="X20" s="110"/>
      <c r="Y20" s="109"/>
      <c r="Z20" s="110"/>
      <c r="AA20" s="111"/>
    </row>
    <row r="21" spans="1:27" ht="15.75">
      <c r="A21" s="65"/>
      <c r="B21" s="65"/>
      <c r="C21" s="128">
        <v>22</v>
      </c>
      <c r="D21" s="143" t="s">
        <v>32</v>
      </c>
      <c r="E21" s="144">
        <v>804</v>
      </c>
      <c r="F21" s="145">
        <v>106.9912935323383</v>
      </c>
      <c r="G21" s="144">
        <v>0</v>
      </c>
      <c r="H21" s="145"/>
      <c r="I21" s="144">
        <v>0</v>
      </c>
      <c r="J21" s="145"/>
      <c r="K21" s="144">
        <v>0</v>
      </c>
      <c r="L21" s="145"/>
      <c r="M21" s="144">
        <v>0</v>
      </c>
      <c r="N21" s="145"/>
      <c r="O21" s="51"/>
      <c r="P21" s="56"/>
      <c r="Q21" s="109"/>
      <c r="R21" s="110"/>
      <c r="S21" s="109"/>
      <c r="T21" s="110"/>
      <c r="U21" s="109"/>
      <c r="V21" s="110"/>
      <c r="W21" s="109"/>
      <c r="X21" s="110"/>
      <c r="Y21" s="109"/>
      <c r="Z21" s="110"/>
      <c r="AA21" s="105"/>
    </row>
    <row r="22" spans="1:27" ht="15.75">
      <c r="A22" s="65"/>
      <c r="B22" s="65"/>
      <c r="C22" s="128">
        <v>44</v>
      </c>
      <c r="D22" s="143" t="s">
        <v>33</v>
      </c>
      <c r="E22" s="144">
        <v>524</v>
      </c>
      <c r="F22" s="145">
        <v>107.48282442748092</v>
      </c>
      <c r="G22" s="144">
        <v>0</v>
      </c>
      <c r="H22" s="145"/>
      <c r="I22" s="144">
        <v>1</v>
      </c>
      <c r="J22" s="145">
        <v>42</v>
      </c>
      <c r="K22" s="144">
        <v>0</v>
      </c>
      <c r="L22" s="145"/>
      <c r="M22" s="144">
        <v>0</v>
      </c>
      <c r="N22" s="145"/>
      <c r="O22" s="51"/>
      <c r="P22" s="56"/>
      <c r="Q22" s="109"/>
      <c r="R22" s="110"/>
      <c r="S22" s="109"/>
      <c r="T22" s="110"/>
      <c r="U22" s="109"/>
      <c r="V22" s="110"/>
      <c r="W22" s="109"/>
      <c r="X22" s="110"/>
      <c r="Y22" s="109"/>
      <c r="Z22" s="110"/>
      <c r="AA22" s="105"/>
    </row>
    <row r="23" spans="1:27" ht="15.75">
      <c r="A23" s="65"/>
      <c r="B23" s="65"/>
      <c r="C23" s="128">
        <v>50</v>
      </c>
      <c r="D23" s="143" t="s">
        <v>34</v>
      </c>
      <c r="E23" s="144">
        <v>3421</v>
      </c>
      <c r="F23" s="145">
        <v>108.14995615317159</v>
      </c>
      <c r="G23" s="144">
        <v>0</v>
      </c>
      <c r="H23" s="145"/>
      <c r="I23" s="144">
        <v>2</v>
      </c>
      <c r="J23" s="145">
        <v>42</v>
      </c>
      <c r="K23" s="144">
        <v>0</v>
      </c>
      <c r="L23" s="145"/>
      <c r="M23" s="144">
        <v>0</v>
      </c>
      <c r="N23" s="145"/>
      <c r="O23" s="51"/>
      <c r="P23" s="56"/>
      <c r="Q23" s="107"/>
      <c r="R23" s="108"/>
      <c r="S23" s="107"/>
      <c r="T23" s="108"/>
      <c r="U23" s="107"/>
      <c r="V23" s="108"/>
      <c r="W23" s="107"/>
      <c r="X23" s="108"/>
      <c r="Y23" s="107"/>
      <c r="Z23" s="108"/>
      <c r="AA23" s="105"/>
    </row>
    <row r="24" spans="1:27" s="28" customFormat="1" ht="15.75">
      <c r="A24" s="65"/>
      <c r="B24" s="65"/>
      <c r="C24" s="127">
        <v>33</v>
      </c>
      <c r="D24" s="141" t="s">
        <v>35</v>
      </c>
      <c r="E24" s="121">
        <v>2557</v>
      </c>
      <c r="F24" s="142">
        <v>108.31990614000782</v>
      </c>
      <c r="G24" s="121">
        <v>0</v>
      </c>
      <c r="H24" s="142"/>
      <c r="I24" s="121">
        <v>2</v>
      </c>
      <c r="J24" s="142">
        <v>49</v>
      </c>
      <c r="K24" s="121">
        <v>0</v>
      </c>
      <c r="L24" s="142"/>
      <c r="M24" s="121">
        <v>0</v>
      </c>
      <c r="N24" s="142"/>
      <c r="O24" s="40"/>
      <c r="P24" s="66"/>
      <c r="Q24" s="109"/>
      <c r="R24" s="110"/>
      <c r="S24" s="109"/>
      <c r="T24" s="110"/>
      <c r="U24" s="109"/>
      <c r="V24" s="110"/>
      <c r="W24" s="109"/>
      <c r="X24" s="110"/>
      <c r="Y24" s="109"/>
      <c r="Z24" s="110"/>
      <c r="AA24" s="111"/>
    </row>
    <row r="25" spans="1:27" s="28" customFormat="1" ht="15.75">
      <c r="A25" s="65"/>
      <c r="B25" s="65"/>
      <c r="C25" s="127">
        <v>7</v>
      </c>
      <c r="D25" s="141" t="s">
        <v>36</v>
      </c>
      <c r="E25" s="121">
        <v>4515</v>
      </c>
      <c r="F25" s="142">
        <v>107.70697674418605</v>
      </c>
      <c r="G25" s="121">
        <v>0</v>
      </c>
      <c r="H25" s="142"/>
      <c r="I25" s="121">
        <v>7</v>
      </c>
      <c r="J25" s="142">
        <v>46</v>
      </c>
      <c r="K25" s="121">
        <v>0</v>
      </c>
      <c r="L25" s="142"/>
      <c r="M25" s="121">
        <v>0</v>
      </c>
      <c r="N25" s="142"/>
      <c r="O25" s="40"/>
      <c r="P25" s="66"/>
      <c r="Q25" s="109"/>
      <c r="R25" s="110"/>
      <c r="S25" s="109"/>
      <c r="T25" s="110"/>
      <c r="U25" s="109"/>
      <c r="V25" s="110"/>
      <c r="W25" s="109"/>
      <c r="X25" s="110"/>
      <c r="Y25" s="109"/>
      <c r="Z25" s="110"/>
      <c r="AA25" s="111"/>
    </row>
    <row r="26" spans="1:27" s="28" customFormat="1" ht="15.75">
      <c r="A26" s="65"/>
      <c r="B26" s="65"/>
      <c r="C26" s="127"/>
      <c r="D26" s="141" t="s">
        <v>37</v>
      </c>
      <c r="E26" s="121">
        <v>5843</v>
      </c>
      <c r="F26" s="142">
        <v>110.89200753037824</v>
      </c>
      <c r="G26" s="121">
        <v>1</v>
      </c>
      <c r="H26" s="142">
        <v>98</v>
      </c>
      <c r="I26" s="121">
        <v>12</v>
      </c>
      <c r="J26" s="142">
        <v>44.333333333333336</v>
      </c>
      <c r="K26" s="121">
        <v>0</v>
      </c>
      <c r="L26" s="142"/>
      <c r="M26" s="121">
        <v>1</v>
      </c>
      <c r="N26" s="142">
        <v>14</v>
      </c>
      <c r="O26" s="40"/>
      <c r="P26" s="66"/>
      <c r="Q26" s="109"/>
      <c r="R26" s="110"/>
      <c r="S26" s="109"/>
      <c r="T26" s="110"/>
      <c r="U26" s="109"/>
      <c r="V26" s="110"/>
      <c r="W26" s="109"/>
      <c r="X26" s="110"/>
      <c r="Y26" s="109"/>
      <c r="Z26" s="110"/>
      <c r="AA26" s="111"/>
    </row>
    <row r="27" spans="1:27" ht="15.75">
      <c r="A27" s="65"/>
      <c r="B27" s="65"/>
      <c r="C27" s="128">
        <v>35</v>
      </c>
      <c r="D27" s="143" t="s">
        <v>38</v>
      </c>
      <c r="E27" s="144">
        <v>3111</v>
      </c>
      <c r="F27" s="145">
        <v>110.76117004178721</v>
      </c>
      <c r="G27" s="144">
        <v>1</v>
      </c>
      <c r="H27" s="145">
        <v>98</v>
      </c>
      <c r="I27" s="144">
        <v>10</v>
      </c>
      <c r="J27" s="145">
        <v>44.8</v>
      </c>
      <c r="K27" s="144">
        <v>0</v>
      </c>
      <c r="L27" s="145"/>
      <c r="M27" s="144">
        <v>1</v>
      </c>
      <c r="N27" s="145">
        <v>14</v>
      </c>
      <c r="O27" s="51"/>
      <c r="P27" s="56"/>
      <c r="Q27" s="107"/>
      <c r="R27" s="108"/>
      <c r="S27" s="107"/>
      <c r="T27" s="108"/>
      <c r="U27" s="107"/>
      <c r="V27" s="108"/>
      <c r="W27" s="107"/>
      <c r="X27" s="108"/>
      <c r="Y27" s="107"/>
      <c r="Z27" s="108"/>
      <c r="AA27" s="105"/>
    </row>
    <row r="28" spans="1:27" ht="15.75">
      <c r="A28" s="65"/>
      <c r="B28" s="65"/>
      <c r="C28" s="128">
        <v>38</v>
      </c>
      <c r="D28" s="143" t="s">
        <v>39</v>
      </c>
      <c r="E28" s="144">
        <v>2732</v>
      </c>
      <c r="F28" s="145">
        <v>111.04099560761347</v>
      </c>
      <c r="G28" s="144">
        <v>0</v>
      </c>
      <c r="H28" s="145"/>
      <c r="I28" s="144">
        <v>2</v>
      </c>
      <c r="J28" s="145">
        <v>42</v>
      </c>
      <c r="K28" s="144">
        <v>0</v>
      </c>
      <c r="L28" s="145"/>
      <c r="M28" s="144">
        <v>0</v>
      </c>
      <c r="N28" s="145"/>
      <c r="O28" s="51"/>
      <c r="P28" s="56"/>
      <c r="Q28" s="107"/>
      <c r="R28" s="108"/>
      <c r="S28" s="107"/>
      <c r="T28" s="108"/>
      <c r="U28" s="107"/>
      <c r="V28" s="108"/>
      <c r="W28" s="107"/>
      <c r="X28" s="108"/>
      <c r="Y28" s="107"/>
      <c r="Z28" s="108"/>
      <c r="AA28" s="105"/>
    </row>
    <row r="29" spans="1:27" s="28" customFormat="1" ht="15.75">
      <c r="A29" s="65"/>
      <c r="B29" s="65"/>
      <c r="C29" s="127">
        <v>39</v>
      </c>
      <c r="D29" s="141" t="s">
        <v>40</v>
      </c>
      <c r="E29" s="121">
        <v>1704</v>
      </c>
      <c r="F29" s="142">
        <v>107.33568075117371</v>
      </c>
      <c r="G29" s="121">
        <v>1</v>
      </c>
      <c r="H29" s="142">
        <v>84</v>
      </c>
      <c r="I29" s="121">
        <v>1</v>
      </c>
      <c r="J29" s="142">
        <v>42</v>
      </c>
      <c r="K29" s="121">
        <v>0</v>
      </c>
      <c r="L29" s="142"/>
      <c r="M29" s="121">
        <v>1</v>
      </c>
      <c r="N29" s="142">
        <v>28</v>
      </c>
      <c r="O29" s="40"/>
      <c r="P29" s="66"/>
      <c r="Q29" s="107"/>
      <c r="R29" s="108"/>
      <c r="S29" s="107"/>
      <c r="T29" s="108"/>
      <c r="U29" s="107"/>
      <c r="V29" s="108"/>
      <c r="W29" s="107"/>
      <c r="X29" s="108"/>
      <c r="Y29" s="107"/>
      <c r="Z29" s="108"/>
      <c r="AA29" s="111"/>
    </row>
    <row r="30" spans="1:27" s="28" customFormat="1" ht="15.75">
      <c r="A30" s="65"/>
      <c r="B30" s="65"/>
      <c r="C30" s="127"/>
      <c r="D30" s="141" t="s">
        <v>41</v>
      </c>
      <c r="E30" s="121">
        <v>6979</v>
      </c>
      <c r="F30" s="142">
        <v>108.65754406075369</v>
      </c>
      <c r="G30" s="121">
        <v>0</v>
      </c>
      <c r="H30" s="142"/>
      <c r="I30" s="121">
        <v>6</v>
      </c>
      <c r="J30" s="142">
        <v>42</v>
      </c>
      <c r="K30" s="121">
        <v>0</v>
      </c>
      <c r="L30" s="142"/>
      <c r="M30" s="121">
        <v>0</v>
      </c>
      <c r="N30" s="142"/>
      <c r="O30" s="40"/>
      <c r="P30" s="66"/>
      <c r="Q30" s="109"/>
      <c r="R30" s="110"/>
      <c r="S30" s="109"/>
      <c r="T30" s="110"/>
      <c r="U30" s="109"/>
      <c r="V30" s="110"/>
      <c r="W30" s="109"/>
      <c r="X30" s="110"/>
      <c r="Y30" s="109"/>
      <c r="Z30" s="110"/>
      <c r="AA30" s="111"/>
    </row>
    <row r="31" spans="1:27" ht="15.75">
      <c r="A31" s="65"/>
      <c r="B31" s="65"/>
      <c r="C31" s="129">
        <v>5</v>
      </c>
      <c r="D31" s="146" t="s">
        <v>42</v>
      </c>
      <c r="E31" s="144">
        <v>425</v>
      </c>
      <c r="F31" s="145">
        <v>109.30588235294118</v>
      </c>
      <c r="G31" s="144">
        <v>0</v>
      </c>
      <c r="H31" s="145"/>
      <c r="I31" s="144">
        <v>1</v>
      </c>
      <c r="J31" s="145">
        <v>42</v>
      </c>
      <c r="K31" s="144">
        <v>0</v>
      </c>
      <c r="L31" s="145"/>
      <c r="M31" s="144">
        <v>0</v>
      </c>
      <c r="N31" s="145"/>
      <c r="O31" s="51"/>
      <c r="P31" s="56"/>
      <c r="Q31" s="109"/>
      <c r="R31" s="110"/>
      <c r="S31" s="109"/>
      <c r="T31" s="110"/>
      <c r="U31" s="109"/>
      <c r="V31" s="110"/>
      <c r="W31" s="109"/>
      <c r="X31" s="110"/>
      <c r="Y31" s="109"/>
      <c r="Z31" s="110"/>
      <c r="AA31" s="105"/>
    </row>
    <row r="32" spans="1:27" ht="15.75">
      <c r="A32" s="65"/>
      <c r="B32" s="65"/>
      <c r="C32" s="129">
        <v>9</v>
      </c>
      <c r="D32" s="146" t="s">
        <v>43</v>
      </c>
      <c r="E32" s="144">
        <v>1147</v>
      </c>
      <c r="F32" s="145">
        <v>107.03748910200522</v>
      </c>
      <c r="G32" s="144">
        <v>0</v>
      </c>
      <c r="H32" s="145"/>
      <c r="I32" s="144">
        <v>1</v>
      </c>
      <c r="J32" s="145">
        <v>42</v>
      </c>
      <c r="K32" s="144">
        <v>0</v>
      </c>
      <c r="L32" s="145"/>
      <c r="M32" s="144">
        <v>0</v>
      </c>
      <c r="N32" s="145"/>
      <c r="O32" s="51"/>
      <c r="P32" s="56"/>
      <c r="Q32" s="107"/>
      <c r="R32" s="108"/>
      <c r="S32" s="107"/>
      <c r="T32" s="108"/>
      <c r="U32" s="107"/>
      <c r="V32" s="108"/>
      <c r="W32" s="107"/>
      <c r="X32" s="108"/>
      <c r="Y32" s="107"/>
      <c r="Z32" s="108"/>
      <c r="AA32" s="105"/>
    </row>
    <row r="33" spans="1:27" ht="15.75">
      <c r="A33" s="65"/>
      <c r="B33" s="65"/>
      <c r="C33" s="129">
        <v>24</v>
      </c>
      <c r="D33" s="143" t="s">
        <v>44</v>
      </c>
      <c r="E33" s="144">
        <v>1152</v>
      </c>
      <c r="F33" s="145">
        <v>109.50868055555556</v>
      </c>
      <c r="G33" s="144">
        <v>0</v>
      </c>
      <c r="H33" s="145"/>
      <c r="I33" s="144">
        <v>0</v>
      </c>
      <c r="J33" s="145"/>
      <c r="K33" s="144">
        <v>0</v>
      </c>
      <c r="L33" s="145"/>
      <c r="M33" s="144">
        <v>0</v>
      </c>
      <c r="N33" s="145"/>
      <c r="O33" s="51"/>
      <c r="P33" s="56"/>
      <c r="Q33" s="107"/>
      <c r="R33" s="108"/>
      <c r="S33" s="107"/>
      <c r="T33" s="108"/>
      <c r="U33" s="107"/>
      <c r="V33" s="108"/>
      <c r="W33" s="107"/>
      <c r="X33" s="108"/>
      <c r="Y33" s="107"/>
      <c r="Z33" s="108"/>
      <c r="AA33" s="105"/>
    </row>
    <row r="34" spans="1:27" ht="15.75">
      <c r="A34" s="65"/>
      <c r="B34" s="65"/>
      <c r="C34" s="129">
        <v>34</v>
      </c>
      <c r="D34" s="143" t="s">
        <v>45</v>
      </c>
      <c r="E34" s="144">
        <v>488</v>
      </c>
      <c r="F34" s="145">
        <v>109.59836065573771</v>
      </c>
      <c r="G34" s="144">
        <v>0</v>
      </c>
      <c r="H34" s="145"/>
      <c r="I34" s="144">
        <v>0</v>
      </c>
      <c r="J34" s="145"/>
      <c r="K34" s="144">
        <v>0</v>
      </c>
      <c r="L34" s="145"/>
      <c r="M34" s="144">
        <v>0</v>
      </c>
      <c r="N34" s="145"/>
      <c r="O34" s="51"/>
      <c r="P34" s="56"/>
      <c r="Q34" s="109"/>
      <c r="R34" s="110"/>
      <c r="S34" s="109"/>
      <c r="T34" s="110"/>
      <c r="U34" s="109"/>
      <c r="V34" s="110"/>
      <c r="W34" s="109"/>
      <c r="X34" s="110"/>
      <c r="Y34" s="109"/>
      <c r="Z34" s="110"/>
      <c r="AA34" s="105"/>
    </row>
    <row r="35" spans="1:27" ht="15.75">
      <c r="A35" s="65"/>
      <c r="B35" s="65"/>
      <c r="C35" s="129">
        <v>37</v>
      </c>
      <c r="D35" s="143" t="s">
        <v>46</v>
      </c>
      <c r="E35" s="144">
        <v>902</v>
      </c>
      <c r="F35" s="145">
        <v>108.94013303769401</v>
      </c>
      <c r="G35" s="144">
        <v>0</v>
      </c>
      <c r="H35" s="145"/>
      <c r="I35" s="144">
        <v>0</v>
      </c>
      <c r="J35" s="145"/>
      <c r="K35" s="144">
        <v>0</v>
      </c>
      <c r="L35" s="145"/>
      <c r="M35" s="144">
        <v>0</v>
      </c>
      <c r="N35" s="145"/>
      <c r="O35" s="51"/>
      <c r="P35" s="56"/>
      <c r="Q35" s="109"/>
      <c r="R35" s="110"/>
      <c r="S35" s="109"/>
      <c r="T35" s="110"/>
      <c r="U35" s="109"/>
      <c r="V35" s="110"/>
      <c r="W35" s="109"/>
      <c r="X35" s="110"/>
      <c r="Y35" s="109"/>
      <c r="Z35" s="110"/>
      <c r="AA35" s="105"/>
    </row>
    <row r="36" spans="1:27" ht="15.75">
      <c r="A36" s="65"/>
      <c r="B36" s="65"/>
      <c r="C36" s="129">
        <v>40</v>
      </c>
      <c r="D36" s="143" t="s">
        <v>47</v>
      </c>
      <c r="E36" s="144">
        <v>550</v>
      </c>
      <c r="F36" s="145">
        <v>108.85454545454546</v>
      </c>
      <c r="G36" s="144">
        <v>0</v>
      </c>
      <c r="H36" s="145"/>
      <c r="I36" s="144">
        <v>2</v>
      </c>
      <c r="J36" s="145">
        <v>42</v>
      </c>
      <c r="K36" s="144">
        <v>0</v>
      </c>
      <c r="L36" s="145"/>
      <c r="M36" s="144">
        <v>0</v>
      </c>
      <c r="N36" s="145"/>
      <c r="O36" s="51"/>
      <c r="P36" s="56"/>
      <c r="Q36" s="109"/>
      <c r="R36" s="110"/>
      <c r="S36" s="109"/>
      <c r="T36" s="110"/>
      <c r="U36" s="109"/>
      <c r="V36" s="110"/>
      <c r="W36" s="109"/>
      <c r="X36" s="110"/>
      <c r="Y36" s="109"/>
      <c r="Z36" s="110"/>
      <c r="AA36" s="105"/>
    </row>
    <row r="37" spans="1:27" ht="15.75">
      <c r="A37" s="65"/>
      <c r="B37" s="65"/>
      <c r="C37" s="129">
        <v>42</v>
      </c>
      <c r="D37" s="143" t="s">
        <v>48</v>
      </c>
      <c r="E37" s="144">
        <v>309</v>
      </c>
      <c r="F37" s="145">
        <v>105.92556634304208</v>
      </c>
      <c r="G37" s="144">
        <v>0</v>
      </c>
      <c r="H37" s="145"/>
      <c r="I37" s="144">
        <v>0</v>
      </c>
      <c r="J37" s="145"/>
      <c r="K37" s="144">
        <v>0</v>
      </c>
      <c r="L37" s="145"/>
      <c r="M37" s="144">
        <v>0</v>
      </c>
      <c r="N37" s="145"/>
      <c r="O37" s="51"/>
      <c r="P37" s="56"/>
      <c r="Q37" s="109"/>
      <c r="R37" s="110"/>
      <c r="S37" s="109"/>
      <c r="T37" s="110"/>
      <c r="U37" s="109"/>
      <c r="V37" s="110"/>
      <c r="W37" s="109"/>
      <c r="X37" s="110"/>
      <c r="Y37" s="109"/>
      <c r="Z37" s="110"/>
      <c r="AA37" s="105"/>
    </row>
    <row r="38" spans="1:27" ht="15.75">
      <c r="A38" s="65"/>
      <c r="B38" s="65"/>
      <c r="C38" s="129">
        <v>47</v>
      </c>
      <c r="D38" s="143" t="s">
        <v>49</v>
      </c>
      <c r="E38" s="144">
        <v>1609</v>
      </c>
      <c r="F38" s="145">
        <v>109.40149160969547</v>
      </c>
      <c r="G38" s="144">
        <v>0</v>
      </c>
      <c r="H38" s="145"/>
      <c r="I38" s="144">
        <v>2</v>
      </c>
      <c r="J38" s="145">
        <v>42</v>
      </c>
      <c r="K38" s="144">
        <v>0</v>
      </c>
      <c r="L38" s="145"/>
      <c r="M38" s="144">
        <v>0</v>
      </c>
      <c r="N38" s="145"/>
      <c r="O38" s="51"/>
      <c r="P38" s="56"/>
      <c r="Q38" s="109"/>
      <c r="R38" s="110"/>
      <c r="S38" s="109"/>
      <c r="T38" s="110"/>
      <c r="U38" s="109"/>
      <c r="V38" s="110"/>
      <c r="W38" s="109"/>
      <c r="X38" s="110"/>
      <c r="Y38" s="109"/>
      <c r="Z38" s="110"/>
      <c r="AA38" s="105"/>
    </row>
    <row r="39" spans="1:27" ht="15.75">
      <c r="A39" s="65"/>
      <c r="B39" s="65"/>
      <c r="C39" s="129">
        <v>49</v>
      </c>
      <c r="D39" s="143" t="s">
        <v>50</v>
      </c>
      <c r="E39" s="144">
        <v>397</v>
      </c>
      <c r="F39" s="145">
        <v>107.21410579345088</v>
      </c>
      <c r="G39" s="144">
        <v>0</v>
      </c>
      <c r="H39" s="145"/>
      <c r="I39" s="144">
        <v>0</v>
      </c>
      <c r="J39" s="145"/>
      <c r="K39" s="144">
        <v>0</v>
      </c>
      <c r="L39" s="145"/>
      <c r="M39" s="144">
        <v>0</v>
      </c>
      <c r="N39" s="145"/>
      <c r="O39" s="51"/>
      <c r="P39" s="56"/>
      <c r="Q39" s="109"/>
      <c r="R39" s="110"/>
      <c r="S39" s="109"/>
      <c r="T39" s="110"/>
      <c r="U39" s="109"/>
      <c r="V39" s="110"/>
      <c r="W39" s="109"/>
      <c r="X39" s="110"/>
      <c r="Y39" s="109"/>
      <c r="Z39" s="110"/>
      <c r="AA39" s="105"/>
    </row>
    <row r="40" spans="1:27" s="28" customFormat="1" ht="15.75">
      <c r="A40" s="65"/>
      <c r="B40" s="65"/>
      <c r="C40" s="131"/>
      <c r="D40" s="141" t="s">
        <v>51</v>
      </c>
      <c r="E40" s="121">
        <v>6659</v>
      </c>
      <c r="F40" s="142">
        <v>109.58702507884067</v>
      </c>
      <c r="G40" s="121">
        <v>0</v>
      </c>
      <c r="H40" s="142"/>
      <c r="I40" s="121">
        <v>19</v>
      </c>
      <c r="J40" s="142">
        <v>42</v>
      </c>
      <c r="K40" s="121">
        <v>0</v>
      </c>
      <c r="L40" s="142"/>
      <c r="M40" s="121">
        <v>0</v>
      </c>
      <c r="N40" s="142"/>
      <c r="O40" s="40"/>
      <c r="P40" s="66"/>
      <c r="Q40" s="109"/>
      <c r="R40" s="110"/>
      <c r="S40" s="109"/>
      <c r="T40" s="110"/>
      <c r="U40" s="109"/>
      <c r="V40" s="110"/>
      <c r="W40" s="109"/>
      <c r="X40" s="110"/>
      <c r="Y40" s="109"/>
      <c r="Z40" s="110"/>
      <c r="AA40" s="111"/>
    </row>
    <row r="41" spans="1:27" ht="15.75">
      <c r="A41" s="65"/>
      <c r="B41" s="65"/>
      <c r="C41" s="129">
        <v>2</v>
      </c>
      <c r="D41" s="143" t="s">
        <v>52</v>
      </c>
      <c r="E41" s="144">
        <v>1243</v>
      </c>
      <c r="F41" s="145">
        <v>109.22123893805309</v>
      </c>
      <c r="G41" s="144">
        <v>0</v>
      </c>
      <c r="H41" s="145"/>
      <c r="I41" s="144">
        <v>5</v>
      </c>
      <c r="J41" s="145">
        <v>42</v>
      </c>
      <c r="K41" s="144">
        <v>0</v>
      </c>
      <c r="L41" s="145"/>
      <c r="M41" s="144">
        <v>0</v>
      </c>
      <c r="N41" s="145"/>
      <c r="O41" s="51"/>
      <c r="P41" s="56"/>
      <c r="Q41" s="109"/>
      <c r="R41" s="110"/>
      <c r="S41" s="109"/>
      <c r="T41" s="110"/>
      <c r="U41" s="109"/>
      <c r="V41" s="110"/>
      <c r="W41" s="109"/>
      <c r="X41" s="110"/>
      <c r="Y41" s="109"/>
      <c r="Z41" s="110"/>
      <c r="AA41" s="105"/>
    </row>
    <row r="42" spans="1:27" ht="15.75">
      <c r="A42" s="65"/>
      <c r="B42" s="65"/>
      <c r="C42" s="129">
        <v>13</v>
      </c>
      <c r="D42" s="143" t="s">
        <v>53</v>
      </c>
      <c r="E42" s="144">
        <v>1521</v>
      </c>
      <c r="F42" s="145">
        <v>110.18474687705456</v>
      </c>
      <c r="G42" s="144">
        <v>0</v>
      </c>
      <c r="H42" s="145"/>
      <c r="I42" s="144">
        <v>6</v>
      </c>
      <c r="J42" s="145">
        <v>42</v>
      </c>
      <c r="K42" s="144">
        <v>0</v>
      </c>
      <c r="L42" s="145"/>
      <c r="M42" s="144">
        <v>0</v>
      </c>
      <c r="N42" s="145"/>
      <c r="O42" s="51"/>
      <c r="P42" s="56"/>
      <c r="Q42" s="109"/>
      <c r="R42" s="110"/>
      <c r="S42" s="109"/>
      <c r="T42" s="110"/>
      <c r="U42" s="109"/>
      <c r="V42" s="110"/>
      <c r="W42" s="109"/>
      <c r="X42" s="110"/>
      <c r="Y42" s="109"/>
      <c r="Z42" s="110"/>
      <c r="AA42" s="105"/>
    </row>
    <row r="43" spans="1:27" ht="15.75">
      <c r="A43" s="65"/>
      <c r="B43" s="65"/>
      <c r="C43" s="129">
        <v>16</v>
      </c>
      <c r="D43" s="143" t="s">
        <v>54</v>
      </c>
      <c r="E43" s="144">
        <v>630</v>
      </c>
      <c r="F43" s="144">
        <v>108.58095238095238</v>
      </c>
      <c r="G43" s="144">
        <v>0</v>
      </c>
      <c r="H43" s="145"/>
      <c r="I43" s="144">
        <v>4</v>
      </c>
      <c r="J43" s="145">
        <v>42</v>
      </c>
      <c r="K43" s="144">
        <v>0</v>
      </c>
      <c r="L43" s="145"/>
      <c r="M43" s="144">
        <v>0</v>
      </c>
      <c r="N43" s="145"/>
      <c r="O43" s="51"/>
      <c r="P43" s="56"/>
      <c r="Q43" s="107"/>
      <c r="R43" s="108"/>
      <c r="S43" s="107"/>
      <c r="T43" s="108"/>
      <c r="U43" s="107"/>
      <c r="V43" s="108"/>
      <c r="W43" s="107"/>
      <c r="X43" s="108"/>
      <c r="Y43" s="107"/>
      <c r="Z43" s="108"/>
      <c r="AA43" s="105"/>
    </row>
    <row r="44" spans="1:27" ht="15.75">
      <c r="A44" s="65"/>
      <c r="B44" s="65"/>
      <c r="C44" s="129">
        <v>19</v>
      </c>
      <c r="D44" s="143" t="s">
        <v>55</v>
      </c>
      <c r="E44" s="144">
        <v>947</v>
      </c>
      <c r="F44" s="145">
        <v>110.11932418162618</v>
      </c>
      <c r="G44" s="144">
        <v>0</v>
      </c>
      <c r="H44" s="145"/>
      <c r="I44" s="144">
        <v>1</v>
      </c>
      <c r="J44" s="145">
        <v>42</v>
      </c>
      <c r="K44" s="144">
        <v>0</v>
      </c>
      <c r="L44" s="145"/>
      <c r="M44" s="144">
        <v>0</v>
      </c>
      <c r="N44" s="145"/>
      <c r="O44" s="51"/>
      <c r="P44" s="56"/>
      <c r="Q44" s="109"/>
      <c r="R44" s="110"/>
      <c r="S44" s="109"/>
      <c r="T44" s="110"/>
      <c r="U44" s="109"/>
      <c r="V44" s="110"/>
      <c r="W44" s="109"/>
      <c r="X44" s="110"/>
      <c r="Y44" s="109"/>
      <c r="Z44" s="110"/>
      <c r="AA44" s="105"/>
    </row>
    <row r="45" spans="1:27" ht="15.75">
      <c r="A45" s="65"/>
      <c r="B45" s="65"/>
      <c r="C45" s="129">
        <v>45</v>
      </c>
      <c r="D45" s="143" t="s">
        <v>56</v>
      </c>
      <c r="E45" s="144">
        <v>2318</v>
      </c>
      <c r="F45" s="145">
        <v>109.44693701466781</v>
      </c>
      <c r="G45" s="144">
        <v>0</v>
      </c>
      <c r="H45" s="145"/>
      <c r="I45" s="144">
        <v>3</v>
      </c>
      <c r="J45" s="145">
        <v>42</v>
      </c>
      <c r="K45" s="144">
        <v>0</v>
      </c>
      <c r="L45" s="145"/>
      <c r="M45" s="144">
        <v>0</v>
      </c>
      <c r="N45" s="145"/>
      <c r="O45" s="51"/>
      <c r="P45" s="56"/>
      <c r="Q45" s="109"/>
      <c r="R45" s="110"/>
      <c r="S45" s="109"/>
      <c r="T45" s="110"/>
      <c r="U45" s="109"/>
      <c r="V45" s="110"/>
      <c r="W45" s="109"/>
      <c r="X45" s="110"/>
      <c r="Y45" s="109"/>
      <c r="Z45" s="110"/>
      <c r="AA45" s="105"/>
    </row>
    <row r="46" spans="1:27" s="28" customFormat="1" ht="15.75">
      <c r="A46" s="65"/>
      <c r="B46" s="65"/>
      <c r="C46" s="131"/>
      <c r="D46" s="141" t="s">
        <v>57</v>
      </c>
      <c r="E46" s="121">
        <v>29222</v>
      </c>
      <c r="F46" s="142">
        <v>109.39525015399357</v>
      </c>
      <c r="G46" s="121">
        <v>0</v>
      </c>
      <c r="H46" s="142"/>
      <c r="I46" s="121">
        <v>66</v>
      </c>
      <c r="J46" s="142">
        <v>43.469696969696969</v>
      </c>
      <c r="K46" s="121">
        <v>0</v>
      </c>
      <c r="L46" s="142"/>
      <c r="M46" s="121">
        <v>0</v>
      </c>
      <c r="N46" s="142"/>
      <c r="O46" s="40"/>
      <c r="P46" s="66"/>
      <c r="Q46" s="109"/>
      <c r="R46" s="110"/>
      <c r="S46" s="109"/>
      <c r="T46" s="110"/>
      <c r="U46" s="109"/>
      <c r="V46" s="110"/>
      <c r="W46" s="109"/>
      <c r="X46" s="110"/>
      <c r="Y46" s="109"/>
      <c r="Z46" s="110"/>
      <c r="AA46" s="111"/>
    </row>
    <row r="47" spans="1:27" ht="15.75">
      <c r="A47" s="65"/>
      <c r="B47" s="65"/>
      <c r="C47" s="129">
        <v>8</v>
      </c>
      <c r="D47" s="143" t="s">
        <v>58</v>
      </c>
      <c r="E47" s="144">
        <v>22259</v>
      </c>
      <c r="F47" s="145">
        <v>109.69747068601464</v>
      </c>
      <c r="G47" s="144">
        <v>0</v>
      </c>
      <c r="H47" s="145"/>
      <c r="I47" s="144">
        <v>56</v>
      </c>
      <c r="J47" s="145">
        <v>43.482142857142854</v>
      </c>
      <c r="K47" s="144">
        <v>0</v>
      </c>
      <c r="L47" s="145"/>
      <c r="M47" s="144">
        <v>0</v>
      </c>
      <c r="N47" s="145"/>
      <c r="O47" s="51"/>
      <c r="P47" s="56"/>
      <c r="Q47" s="109"/>
      <c r="R47" s="110"/>
      <c r="S47" s="109"/>
      <c r="T47" s="110"/>
      <c r="U47" s="109"/>
      <c r="V47" s="110"/>
      <c r="W47" s="109"/>
      <c r="X47" s="110"/>
      <c r="Y47" s="109"/>
      <c r="Z47" s="110"/>
      <c r="AA47" s="105"/>
    </row>
    <row r="48" spans="1:27" ht="15.75">
      <c r="A48" s="65"/>
      <c r="B48" s="65"/>
      <c r="C48" s="129">
        <v>17</v>
      </c>
      <c r="D48" s="143" t="s">
        <v>110</v>
      </c>
      <c r="E48" s="144">
        <v>2755</v>
      </c>
      <c r="F48" s="145">
        <v>108.3578947368421</v>
      </c>
      <c r="G48" s="144">
        <v>0</v>
      </c>
      <c r="H48" s="145"/>
      <c r="I48" s="144">
        <v>3</v>
      </c>
      <c r="J48" s="145">
        <v>42</v>
      </c>
      <c r="K48" s="144">
        <v>0</v>
      </c>
      <c r="L48" s="145"/>
      <c r="M48" s="144">
        <v>0</v>
      </c>
      <c r="N48" s="145"/>
      <c r="O48" s="51"/>
      <c r="P48" s="56"/>
      <c r="Q48" s="109"/>
      <c r="R48" s="110"/>
      <c r="S48" s="109"/>
      <c r="T48" s="110"/>
      <c r="U48" s="109"/>
      <c r="V48" s="110"/>
      <c r="W48" s="109"/>
      <c r="X48" s="110"/>
      <c r="Y48" s="109"/>
      <c r="Z48" s="110"/>
      <c r="AA48" s="105"/>
    </row>
    <row r="49" spans="1:27" ht="15.75">
      <c r="A49" s="65"/>
      <c r="B49" s="65"/>
      <c r="C49" s="129">
        <v>25</v>
      </c>
      <c r="D49" s="143" t="s">
        <v>111</v>
      </c>
      <c r="E49" s="144">
        <v>1498</v>
      </c>
      <c r="F49" s="145">
        <v>108.29038718291055</v>
      </c>
      <c r="G49" s="144">
        <v>0</v>
      </c>
      <c r="H49" s="145"/>
      <c r="I49" s="144">
        <v>2</v>
      </c>
      <c r="J49" s="145">
        <v>42</v>
      </c>
      <c r="K49" s="144">
        <v>0</v>
      </c>
      <c r="L49" s="145"/>
      <c r="M49" s="144">
        <v>0</v>
      </c>
      <c r="N49" s="145"/>
      <c r="O49" s="51"/>
      <c r="P49" s="56"/>
      <c r="Q49" s="107"/>
      <c r="R49" s="108"/>
      <c r="S49" s="107"/>
      <c r="T49" s="108"/>
      <c r="U49" s="107"/>
      <c r="V49" s="108"/>
      <c r="W49" s="107"/>
      <c r="X49" s="108"/>
      <c r="Y49" s="107"/>
      <c r="Z49" s="108"/>
      <c r="AA49" s="105"/>
    </row>
    <row r="50" spans="1:27" ht="15.75">
      <c r="A50" s="65"/>
      <c r="B50" s="65"/>
      <c r="C50" s="129">
        <v>43</v>
      </c>
      <c r="D50" s="143" t="s">
        <v>59</v>
      </c>
      <c r="E50" s="144">
        <v>2710</v>
      </c>
      <c r="F50" s="145">
        <v>108.57822878228782</v>
      </c>
      <c r="G50" s="144">
        <v>0</v>
      </c>
      <c r="H50" s="145"/>
      <c r="I50" s="144">
        <v>5</v>
      </c>
      <c r="J50" s="145">
        <v>44.8</v>
      </c>
      <c r="K50" s="144">
        <v>0</v>
      </c>
      <c r="L50" s="145"/>
      <c r="M50" s="144">
        <v>0</v>
      </c>
      <c r="N50" s="145"/>
      <c r="O50" s="51"/>
      <c r="P50" s="56"/>
      <c r="Q50" s="109"/>
      <c r="R50" s="110"/>
      <c r="S50" s="109"/>
      <c r="T50" s="110"/>
      <c r="U50" s="109"/>
      <c r="V50" s="110"/>
      <c r="W50" s="109"/>
      <c r="X50" s="110"/>
      <c r="Y50" s="109"/>
      <c r="Z50" s="110"/>
      <c r="AA50" s="105"/>
    </row>
    <row r="51" spans="1:27" s="28" customFormat="1" ht="15.75">
      <c r="A51" s="65"/>
      <c r="B51" s="65"/>
      <c r="C51" s="131"/>
      <c r="D51" s="141" t="s">
        <v>60</v>
      </c>
      <c r="E51" s="121">
        <v>3746</v>
      </c>
      <c r="F51" s="142">
        <v>110.00080085424453</v>
      </c>
      <c r="G51" s="121">
        <v>0</v>
      </c>
      <c r="H51" s="142"/>
      <c r="I51" s="121">
        <v>4</v>
      </c>
      <c r="J51" s="142">
        <v>42</v>
      </c>
      <c r="K51" s="121">
        <v>0</v>
      </c>
      <c r="L51" s="142"/>
      <c r="M51" s="121">
        <v>0</v>
      </c>
      <c r="N51" s="142"/>
      <c r="O51" s="40"/>
      <c r="P51" s="66"/>
      <c r="Q51" s="109"/>
      <c r="R51" s="110"/>
      <c r="S51" s="109"/>
      <c r="T51" s="110"/>
      <c r="U51" s="109"/>
      <c r="V51" s="110"/>
      <c r="W51" s="109"/>
      <c r="X51" s="110"/>
      <c r="Y51" s="109"/>
      <c r="Z51" s="110"/>
      <c r="AA51" s="111"/>
    </row>
    <row r="52" spans="1:27" ht="15.75">
      <c r="A52" s="65"/>
      <c r="B52" s="65"/>
      <c r="C52" s="129">
        <v>6</v>
      </c>
      <c r="D52" s="143" t="s">
        <v>61</v>
      </c>
      <c r="E52" s="144">
        <v>2516</v>
      </c>
      <c r="F52" s="145">
        <v>110.20508744038156</v>
      </c>
      <c r="G52" s="145">
        <v>0</v>
      </c>
      <c r="H52" s="145"/>
      <c r="I52" s="144">
        <v>1</v>
      </c>
      <c r="J52" s="145">
        <v>42</v>
      </c>
      <c r="K52" s="144">
        <v>0</v>
      </c>
      <c r="L52" s="145"/>
      <c r="M52" s="144">
        <v>0</v>
      </c>
      <c r="N52" s="145"/>
      <c r="O52" s="51"/>
      <c r="P52" s="56"/>
      <c r="Q52" s="109"/>
      <c r="R52" s="110"/>
      <c r="S52" s="109"/>
      <c r="T52" s="110"/>
      <c r="U52" s="109"/>
      <c r="V52" s="110"/>
      <c r="W52" s="109"/>
      <c r="X52" s="110"/>
      <c r="Y52" s="109"/>
      <c r="Z52" s="110"/>
      <c r="AA52" s="105"/>
    </row>
    <row r="53" spans="1:27" ht="15.75">
      <c r="A53" s="65"/>
      <c r="B53" s="65"/>
      <c r="C53" s="129">
        <v>10</v>
      </c>
      <c r="D53" s="143" t="s">
        <v>62</v>
      </c>
      <c r="E53" s="144">
        <v>1230</v>
      </c>
      <c r="F53" s="145">
        <v>109.58292682926829</v>
      </c>
      <c r="G53" s="144">
        <v>0</v>
      </c>
      <c r="H53" s="145"/>
      <c r="I53" s="144">
        <v>3</v>
      </c>
      <c r="J53" s="145">
        <v>42</v>
      </c>
      <c r="K53" s="144">
        <v>0</v>
      </c>
      <c r="L53" s="145"/>
      <c r="M53" s="144">
        <v>0</v>
      </c>
      <c r="N53" s="145"/>
      <c r="O53" s="51"/>
      <c r="P53" s="56"/>
      <c r="Q53" s="109"/>
      <c r="R53" s="110"/>
      <c r="S53" s="109"/>
      <c r="T53" s="110"/>
      <c r="U53" s="109"/>
      <c r="V53" s="110"/>
      <c r="W53" s="109"/>
      <c r="X53" s="110"/>
      <c r="Y53" s="109"/>
      <c r="Z53" s="110"/>
      <c r="AA53" s="105"/>
    </row>
    <row r="54" spans="1:27" s="28" customFormat="1" ht="15.75">
      <c r="A54" s="65"/>
      <c r="B54" s="65"/>
      <c r="C54" s="131"/>
      <c r="D54" s="141" t="s">
        <v>63</v>
      </c>
      <c r="E54" s="121">
        <v>7864</v>
      </c>
      <c r="F54" s="142">
        <v>108.56663275686674</v>
      </c>
      <c r="G54" s="121">
        <v>0</v>
      </c>
      <c r="H54" s="142"/>
      <c r="I54" s="121">
        <v>9</v>
      </c>
      <c r="J54" s="142">
        <v>45.111111111111114</v>
      </c>
      <c r="K54" s="121">
        <v>0</v>
      </c>
      <c r="L54" s="142"/>
      <c r="M54" s="121">
        <v>0</v>
      </c>
      <c r="N54" s="142"/>
      <c r="O54" s="40"/>
      <c r="P54" s="66"/>
      <c r="Q54" s="107"/>
      <c r="R54" s="108"/>
      <c r="S54" s="107"/>
      <c r="T54" s="108"/>
      <c r="U54" s="107"/>
      <c r="V54" s="108"/>
      <c r="W54" s="107"/>
      <c r="X54" s="108"/>
      <c r="Y54" s="107"/>
      <c r="Z54" s="108"/>
      <c r="AA54" s="111"/>
    </row>
    <row r="55" spans="1:27" ht="15.75">
      <c r="A55" s="65"/>
      <c r="B55" s="65"/>
      <c r="C55" s="129">
        <v>15</v>
      </c>
      <c r="D55" s="143" t="s">
        <v>117</v>
      </c>
      <c r="E55" s="144">
        <v>3358</v>
      </c>
      <c r="F55" s="145">
        <v>108.47885646217986</v>
      </c>
      <c r="G55" s="144">
        <v>0</v>
      </c>
      <c r="H55" s="145"/>
      <c r="I55" s="144">
        <v>3</v>
      </c>
      <c r="J55" s="145">
        <v>46.666666666666664</v>
      </c>
      <c r="K55" s="144">
        <v>0</v>
      </c>
      <c r="L55" s="145"/>
      <c r="M55" s="144">
        <v>0</v>
      </c>
      <c r="N55" s="145"/>
      <c r="O55" s="51"/>
      <c r="P55" s="56"/>
      <c r="Q55" s="109"/>
      <c r="R55" s="110"/>
      <c r="S55" s="109"/>
      <c r="T55" s="110"/>
      <c r="U55" s="109"/>
      <c r="V55" s="110"/>
      <c r="W55" s="109"/>
      <c r="X55" s="110"/>
      <c r="Y55" s="109"/>
      <c r="Z55" s="110"/>
      <c r="AA55" s="105"/>
    </row>
    <row r="56" spans="1:27" ht="15.75">
      <c r="A56" s="65"/>
      <c r="B56" s="65"/>
      <c r="C56" s="129">
        <v>27</v>
      </c>
      <c r="D56" s="143" t="s">
        <v>64</v>
      </c>
      <c r="E56" s="144">
        <v>898</v>
      </c>
      <c r="F56" s="145">
        <v>107.61692650334076</v>
      </c>
      <c r="G56" s="144">
        <v>0</v>
      </c>
      <c r="H56" s="145"/>
      <c r="I56" s="144">
        <v>1</v>
      </c>
      <c r="J56" s="145">
        <v>42</v>
      </c>
      <c r="K56" s="144">
        <v>0</v>
      </c>
      <c r="L56" s="145"/>
      <c r="M56" s="144">
        <v>0</v>
      </c>
      <c r="N56" s="145"/>
      <c r="O56" s="51"/>
      <c r="P56" s="56"/>
      <c r="Q56" s="109"/>
      <c r="R56" s="110"/>
      <c r="S56" s="109"/>
      <c r="T56" s="110"/>
      <c r="U56" s="109"/>
      <c r="V56" s="110"/>
      <c r="W56" s="109"/>
      <c r="X56" s="110"/>
      <c r="Y56" s="109"/>
      <c r="Z56" s="110"/>
      <c r="AA56" s="105"/>
    </row>
    <row r="57" spans="1:27" ht="15.75">
      <c r="A57" s="65"/>
      <c r="B57" s="65"/>
      <c r="C57" s="129">
        <v>32</v>
      </c>
      <c r="D57" s="143" t="s">
        <v>113</v>
      </c>
      <c r="E57" s="144">
        <v>691</v>
      </c>
      <c r="F57" s="145">
        <v>108.95947901591896</v>
      </c>
      <c r="G57" s="144">
        <v>0</v>
      </c>
      <c r="H57" s="145"/>
      <c r="I57" s="144">
        <v>2</v>
      </c>
      <c r="J57" s="145">
        <v>49</v>
      </c>
      <c r="K57" s="144">
        <v>0</v>
      </c>
      <c r="L57" s="145"/>
      <c r="M57" s="144">
        <v>0</v>
      </c>
      <c r="N57" s="145"/>
      <c r="O57" s="51"/>
      <c r="P57" s="56"/>
      <c r="Q57" s="107"/>
      <c r="R57" s="108"/>
      <c r="S57" s="107"/>
      <c r="T57" s="108"/>
      <c r="U57" s="107"/>
      <c r="V57" s="108"/>
      <c r="W57" s="107"/>
      <c r="X57" s="108"/>
      <c r="Y57" s="107"/>
      <c r="Z57" s="108"/>
      <c r="AA57" s="105"/>
    </row>
    <row r="58" spans="1:27" ht="15.75">
      <c r="A58" s="65"/>
      <c r="B58" s="65"/>
      <c r="C58" s="129">
        <v>36</v>
      </c>
      <c r="D58" s="143" t="s">
        <v>65</v>
      </c>
      <c r="E58" s="144">
        <v>2917</v>
      </c>
      <c r="F58" s="145">
        <v>108.86698663009942</v>
      </c>
      <c r="G58" s="144">
        <v>0</v>
      </c>
      <c r="H58" s="145"/>
      <c r="I58" s="144">
        <v>3</v>
      </c>
      <c r="J58" s="145">
        <v>42</v>
      </c>
      <c r="K58" s="144">
        <v>0</v>
      </c>
      <c r="L58" s="145"/>
      <c r="M58" s="144">
        <v>0</v>
      </c>
      <c r="N58" s="145"/>
      <c r="O58" s="51"/>
      <c r="P58" s="56"/>
      <c r="Q58" s="109"/>
      <c r="R58" s="110"/>
      <c r="S58" s="109"/>
      <c r="T58" s="110"/>
      <c r="U58" s="109"/>
      <c r="V58" s="110"/>
      <c r="W58" s="109"/>
      <c r="X58" s="110"/>
      <c r="Y58" s="109"/>
      <c r="Z58" s="110"/>
      <c r="AA58" s="105"/>
    </row>
    <row r="59" spans="1:27" s="28" customFormat="1" ht="15.75">
      <c r="A59" s="65"/>
      <c r="B59" s="65"/>
      <c r="C59" s="131">
        <v>28</v>
      </c>
      <c r="D59" s="141" t="s">
        <v>66</v>
      </c>
      <c r="E59" s="121">
        <v>27251</v>
      </c>
      <c r="F59" s="142">
        <v>109.44214891196653</v>
      </c>
      <c r="G59" s="121">
        <v>3</v>
      </c>
      <c r="H59" s="142">
        <v>98.333333333333329</v>
      </c>
      <c r="I59" s="121">
        <v>42</v>
      </c>
      <c r="J59" s="142">
        <v>42.142857142857146</v>
      </c>
      <c r="K59" s="121">
        <v>0</v>
      </c>
      <c r="L59" s="142"/>
      <c r="M59" s="121">
        <v>4</v>
      </c>
      <c r="N59" s="142">
        <v>15.5</v>
      </c>
      <c r="O59" s="40"/>
      <c r="P59" s="66"/>
      <c r="Q59" s="109"/>
      <c r="R59" s="110"/>
      <c r="S59" s="109"/>
      <c r="T59" s="110"/>
      <c r="U59" s="109"/>
      <c r="V59" s="110"/>
      <c r="W59" s="109"/>
      <c r="X59" s="110"/>
      <c r="Y59" s="109"/>
      <c r="Z59" s="110"/>
      <c r="AA59" s="111"/>
    </row>
    <row r="60" spans="1:27" s="28" customFormat="1" ht="15.75">
      <c r="A60" s="65"/>
      <c r="B60" s="65"/>
      <c r="C60" s="131">
        <v>30</v>
      </c>
      <c r="D60" s="141" t="s">
        <v>67</v>
      </c>
      <c r="E60" s="121">
        <v>6074</v>
      </c>
      <c r="F60" s="142">
        <v>110.85363845900559</v>
      </c>
      <c r="G60" s="121">
        <v>0</v>
      </c>
      <c r="H60" s="142"/>
      <c r="I60" s="121">
        <v>19</v>
      </c>
      <c r="J60" s="142">
        <v>43.473684210526315</v>
      </c>
      <c r="K60" s="121">
        <v>0</v>
      </c>
      <c r="L60" s="142"/>
      <c r="M60" s="121">
        <v>0</v>
      </c>
      <c r="N60" s="142"/>
      <c r="O60" s="40"/>
      <c r="P60" s="66"/>
      <c r="Q60" s="109"/>
      <c r="R60" s="110"/>
      <c r="S60" s="109"/>
      <c r="T60" s="110"/>
      <c r="U60" s="109"/>
      <c r="V60" s="110"/>
      <c r="W60" s="109"/>
      <c r="X60" s="110"/>
      <c r="Y60" s="109"/>
      <c r="Z60" s="110"/>
      <c r="AA60" s="111"/>
    </row>
    <row r="61" spans="1:27" s="28" customFormat="1" ht="15.75">
      <c r="A61" s="65"/>
      <c r="B61" s="65"/>
      <c r="C61" s="131">
        <v>31</v>
      </c>
      <c r="D61" s="141" t="s">
        <v>68</v>
      </c>
      <c r="E61" s="121">
        <v>2460</v>
      </c>
      <c r="F61" s="142">
        <v>107.22804878048781</v>
      </c>
      <c r="G61" s="121">
        <v>0</v>
      </c>
      <c r="H61" s="142"/>
      <c r="I61" s="121">
        <v>4</v>
      </c>
      <c r="J61" s="142">
        <v>43.75</v>
      </c>
      <c r="K61" s="121">
        <v>0</v>
      </c>
      <c r="L61" s="142"/>
      <c r="M61" s="121">
        <v>0</v>
      </c>
      <c r="N61" s="142"/>
      <c r="O61" s="40"/>
      <c r="P61" s="66"/>
      <c r="Q61" s="109"/>
      <c r="R61" s="110"/>
      <c r="S61" s="109"/>
      <c r="T61" s="110"/>
      <c r="U61" s="109"/>
      <c r="V61" s="110"/>
      <c r="W61" s="109"/>
      <c r="X61" s="110"/>
      <c r="Y61" s="109"/>
      <c r="Z61" s="110"/>
      <c r="AA61" s="111"/>
    </row>
    <row r="62" spans="1:27" s="28" customFormat="1" ht="15.75">
      <c r="A62" s="65"/>
      <c r="B62" s="65"/>
      <c r="C62" s="131">
        <v>26</v>
      </c>
      <c r="D62" s="141" t="s">
        <v>69</v>
      </c>
      <c r="E62" s="121">
        <v>1139</v>
      </c>
      <c r="F62" s="142">
        <v>106.78226514486391</v>
      </c>
      <c r="G62" s="121">
        <v>0</v>
      </c>
      <c r="H62" s="142"/>
      <c r="I62" s="121">
        <v>1</v>
      </c>
      <c r="J62" s="142">
        <v>42</v>
      </c>
      <c r="K62" s="121">
        <v>0</v>
      </c>
      <c r="L62" s="142"/>
      <c r="M62" s="121">
        <v>0</v>
      </c>
      <c r="N62" s="142"/>
      <c r="O62" s="40"/>
      <c r="P62" s="66"/>
      <c r="Q62" s="107"/>
      <c r="R62" s="108"/>
      <c r="S62" s="107"/>
      <c r="T62" s="108"/>
      <c r="U62" s="107"/>
      <c r="V62" s="108"/>
      <c r="W62" s="107"/>
      <c r="X62" s="108"/>
      <c r="Y62" s="107"/>
      <c r="Z62" s="108"/>
      <c r="AA62" s="111"/>
    </row>
    <row r="63" spans="1:27" s="28" customFormat="1" ht="15.75">
      <c r="A63" s="65"/>
      <c r="B63" s="65"/>
      <c r="C63" s="131"/>
      <c r="D63" s="141" t="s">
        <v>70</v>
      </c>
      <c r="E63" s="121">
        <v>16791</v>
      </c>
      <c r="F63" s="142">
        <v>109.72788994103985</v>
      </c>
      <c r="G63" s="121">
        <v>0</v>
      </c>
      <c r="H63" s="142"/>
      <c r="I63" s="121">
        <v>38</v>
      </c>
      <c r="J63" s="142">
        <v>42.684210526315788</v>
      </c>
      <c r="K63" s="121">
        <v>0</v>
      </c>
      <c r="L63" s="142"/>
      <c r="M63" s="121">
        <v>0</v>
      </c>
      <c r="N63" s="142"/>
      <c r="O63" s="40"/>
      <c r="P63" s="66"/>
      <c r="Q63" s="107"/>
      <c r="R63" s="108"/>
      <c r="S63" s="107"/>
      <c r="T63" s="108"/>
      <c r="U63" s="107"/>
      <c r="V63" s="108"/>
      <c r="W63" s="107"/>
      <c r="X63" s="108"/>
      <c r="Y63" s="107"/>
      <c r="Z63" s="108"/>
      <c r="AA63" s="111"/>
    </row>
    <row r="64" spans="1:27" ht="15.75">
      <c r="A64" s="65"/>
      <c r="B64" s="65"/>
      <c r="C64" s="129">
        <v>3</v>
      </c>
      <c r="D64" s="143" t="s">
        <v>71</v>
      </c>
      <c r="E64" s="144">
        <v>5864</v>
      </c>
      <c r="F64" s="145">
        <v>110.31019781718963</v>
      </c>
      <c r="G64" s="144">
        <v>0</v>
      </c>
      <c r="H64" s="145"/>
      <c r="I64" s="144">
        <v>13</v>
      </c>
      <c r="J64" s="145">
        <v>43.07692307692308</v>
      </c>
      <c r="K64" s="144">
        <v>0</v>
      </c>
      <c r="L64" s="145"/>
      <c r="M64" s="144">
        <v>0</v>
      </c>
      <c r="N64" s="145"/>
      <c r="O64" s="51"/>
      <c r="P64" s="56"/>
      <c r="Q64" s="107"/>
      <c r="R64" s="108"/>
      <c r="S64" s="107"/>
      <c r="T64" s="108"/>
      <c r="U64" s="107"/>
      <c r="V64" s="108"/>
      <c r="W64" s="107"/>
      <c r="X64" s="108"/>
      <c r="Y64" s="107"/>
      <c r="Z64" s="108"/>
      <c r="AA64" s="105"/>
    </row>
    <row r="65" spans="1:27" ht="15.75" customHeight="1">
      <c r="A65" s="65"/>
      <c r="B65" s="65"/>
      <c r="C65" s="129">
        <v>12</v>
      </c>
      <c r="D65" s="143" t="s">
        <v>72</v>
      </c>
      <c r="E65" s="144">
        <v>1924</v>
      </c>
      <c r="F65" s="145">
        <v>108.31600831600832</v>
      </c>
      <c r="G65" s="144">
        <v>0</v>
      </c>
      <c r="H65" s="145"/>
      <c r="I65" s="144">
        <v>2</v>
      </c>
      <c r="J65" s="145">
        <v>42</v>
      </c>
      <c r="K65" s="144">
        <v>0</v>
      </c>
      <c r="L65" s="145"/>
      <c r="M65" s="144">
        <v>0</v>
      </c>
      <c r="N65" s="145"/>
      <c r="O65" s="51"/>
      <c r="P65" s="56"/>
      <c r="Q65" s="107"/>
      <c r="R65" s="108"/>
      <c r="S65" s="107"/>
      <c r="T65" s="108"/>
      <c r="U65" s="107"/>
      <c r="V65" s="108"/>
      <c r="W65" s="107"/>
      <c r="X65" s="108"/>
      <c r="Y65" s="107"/>
      <c r="Z65" s="108"/>
      <c r="AA65" s="105"/>
    </row>
    <row r="66" spans="1:27" ht="15.75">
      <c r="A66" s="65"/>
      <c r="B66" s="65"/>
      <c r="C66" s="129">
        <v>46</v>
      </c>
      <c r="D66" s="143" t="s">
        <v>73</v>
      </c>
      <c r="E66" s="144">
        <v>9003</v>
      </c>
      <c r="F66" s="145">
        <v>109.65033877596356</v>
      </c>
      <c r="G66" s="144">
        <v>0</v>
      </c>
      <c r="H66" s="145"/>
      <c r="I66" s="144">
        <v>23</v>
      </c>
      <c r="J66" s="145">
        <v>42.521739130434781</v>
      </c>
      <c r="K66" s="144">
        <v>0</v>
      </c>
      <c r="L66" s="145"/>
      <c r="M66" s="144">
        <v>0</v>
      </c>
      <c r="N66" s="145"/>
      <c r="O66" s="51"/>
      <c r="P66" s="56"/>
      <c r="Q66" s="107"/>
      <c r="R66" s="108"/>
      <c r="S66" s="107"/>
      <c r="T66" s="108"/>
      <c r="U66" s="107"/>
      <c r="V66" s="108"/>
      <c r="W66" s="107"/>
      <c r="X66" s="108"/>
      <c r="Y66" s="107"/>
      <c r="Z66" s="108"/>
      <c r="AA66" s="105"/>
    </row>
    <row r="67" spans="1:27" s="28" customFormat="1" ht="15.75">
      <c r="A67" s="65"/>
      <c r="B67" s="65"/>
      <c r="C67" s="131"/>
      <c r="D67" s="141" t="s">
        <v>74</v>
      </c>
      <c r="E67" s="121">
        <v>7565</v>
      </c>
      <c r="F67" s="142">
        <v>106.32623925974885</v>
      </c>
      <c r="G67" s="121">
        <v>0</v>
      </c>
      <c r="H67" s="142"/>
      <c r="I67" s="121">
        <v>12</v>
      </c>
      <c r="J67" s="142">
        <v>45.5</v>
      </c>
      <c r="K67" s="121">
        <v>0</v>
      </c>
      <c r="L67" s="142"/>
      <c r="M67" s="121">
        <v>0</v>
      </c>
      <c r="N67" s="142"/>
      <c r="O67" s="40"/>
      <c r="P67" s="66"/>
      <c r="Q67" s="109"/>
      <c r="R67" s="110"/>
      <c r="S67" s="109"/>
      <c r="T67" s="110"/>
      <c r="U67" s="109"/>
      <c r="V67" s="110"/>
      <c r="W67" s="109"/>
      <c r="X67" s="110"/>
      <c r="Y67" s="109"/>
      <c r="Z67" s="110"/>
      <c r="AA67" s="111"/>
    </row>
    <row r="68" spans="1:27" ht="15.75">
      <c r="A68" s="65"/>
      <c r="B68" s="65"/>
      <c r="C68" s="129">
        <v>1</v>
      </c>
      <c r="D68" s="143" t="s">
        <v>114</v>
      </c>
      <c r="E68" s="144">
        <v>1169</v>
      </c>
      <c r="F68" s="145">
        <v>106.57741659538067</v>
      </c>
      <c r="G68" s="144">
        <v>0</v>
      </c>
      <c r="H68" s="145"/>
      <c r="I68" s="144">
        <v>0</v>
      </c>
      <c r="J68" s="145"/>
      <c r="K68" s="144">
        <v>0</v>
      </c>
      <c r="L68" s="145"/>
      <c r="M68" s="144">
        <v>0</v>
      </c>
      <c r="N68" s="145"/>
      <c r="O68" s="51"/>
      <c r="P68" s="56"/>
      <c r="Q68" s="109"/>
      <c r="R68" s="110"/>
      <c r="S68" s="109"/>
      <c r="T68" s="110"/>
      <c r="U68" s="109"/>
      <c r="V68" s="110"/>
      <c r="W68" s="109"/>
      <c r="X68" s="110"/>
      <c r="Y68" s="109"/>
      <c r="Z68" s="110"/>
      <c r="AA68" s="105"/>
    </row>
    <row r="69" spans="1:27" ht="15.75">
      <c r="A69" s="65"/>
      <c r="B69" s="65"/>
      <c r="C69" s="129">
        <v>20</v>
      </c>
      <c r="D69" s="143" t="s">
        <v>115</v>
      </c>
      <c r="E69" s="144">
        <v>2659</v>
      </c>
      <c r="F69" s="145">
        <v>106.54042873260624</v>
      </c>
      <c r="G69" s="144">
        <v>0</v>
      </c>
      <c r="H69" s="145"/>
      <c r="I69" s="144">
        <v>5</v>
      </c>
      <c r="J69" s="145">
        <v>44.8</v>
      </c>
      <c r="K69" s="144">
        <v>0</v>
      </c>
      <c r="L69" s="145"/>
      <c r="M69" s="144">
        <v>0</v>
      </c>
      <c r="N69" s="145"/>
      <c r="O69" s="51"/>
      <c r="P69" s="56"/>
      <c r="Q69" s="109"/>
      <c r="R69" s="110"/>
      <c r="S69" s="109"/>
      <c r="T69" s="110"/>
      <c r="U69" s="109"/>
      <c r="V69" s="110"/>
      <c r="W69" s="109"/>
      <c r="X69" s="110"/>
      <c r="Y69" s="109"/>
      <c r="Z69" s="110"/>
      <c r="AA69" s="105"/>
    </row>
    <row r="70" spans="1:27" ht="15.75">
      <c r="A70" s="65"/>
      <c r="B70" s="65"/>
      <c r="C70" s="129">
        <v>48</v>
      </c>
      <c r="D70" s="143" t="s">
        <v>116</v>
      </c>
      <c r="E70" s="144">
        <v>3737</v>
      </c>
      <c r="F70" s="145">
        <v>106.09526358041209</v>
      </c>
      <c r="G70" s="144">
        <v>0</v>
      </c>
      <c r="H70" s="145"/>
      <c r="I70" s="144">
        <v>7</v>
      </c>
      <c r="J70" s="145">
        <v>46</v>
      </c>
      <c r="K70" s="144">
        <v>0</v>
      </c>
      <c r="L70" s="145"/>
      <c r="M70" s="144">
        <v>0</v>
      </c>
      <c r="N70" s="145"/>
      <c r="O70" s="51"/>
      <c r="P70" s="56"/>
      <c r="Q70" s="107"/>
      <c r="R70" s="108"/>
      <c r="S70" s="107"/>
      <c r="T70" s="108"/>
      <c r="U70" s="107"/>
      <c r="V70" s="108"/>
      <c r="W70" s="107"/>
      <c r="X70" s="108"/>
      <c r="Y70" s="107"/>
      <c r="Z70" s="108"/>
      <c r="AA70" s="105"/>
    </row>
    <row r="71" spans="1:27" s="28" customFormat="1" ht="15.75">
      <c r="A71" s="65"/>
      <c r="B71" s="65"/>
      <c r="C71" s="131">
        <v>51</v>
      </c>
      <c r="D71" s="141" t="s">
        <v>75</v>
      </c>
      <c r="E71" s="121">
        <v>171</v>
      </c>
      <c r="F71" s="142">
        <v>108.41520467836257</v>
      </c>
      <c r="G71" s="121">
        <v>0</v>
      </c>
      <c r="H71" s="142"/>
      <c r="I71" s="121">
        <v>5</v>
      </c>
      <c r="J71" s="142">
        <v>42</v>
      </c>
      <c r="K71" s="121">
        <v>0</v>
      </c>
      <c r="L71" s="142"/>
      <c r="M71" s="121">
        <v>0</v>
      </c>
      <c r="N71" s="142"/>
      <c r="O71" s="40"/>
      <c r="P71" s="66"/>
      <c r="Q71" s="109"/>
      <c r="R71" s="110"/>
      <c r="S71" s="109"/>
      <c r="T71" s="110"/>
      <c r="U71" s="109"/>
      <c r="V71" s="110"/>
      <c r="W71" s="109"/>
      <c r="X71" s="110"/>
      <c r="Y71" s="109"/>
      <c r="Z71" s="110"/>
      <c r="AA71" s="111"/>
    </row>
    <row r="72" spans="1:27" s="28" customFormat="1" ht="15.75">
      <c r="A72" s="65"/>
      <c r="B72" s="65"/>
      <c r="C72" s="131">
        <v>52</v>
      </c>
      <c r="D72" s="141" t="s">
        <v>76</v>
      </c>
      <c r="E72" s="121">
        <v>302</v>
      </c>
      <c r="F72" s="142">
        <v>108.8907284768212</v>
      </c>
      <c r="G72" s="121">
        <v>0</v>
      </c>
      <c r="H72" s="142"/>
      <c r="I72" s="121">
        <v>6</v>
      </c>
      <c r="J72" s="142">
        <v>42</v>
      </c>
      <c r="K72" s="121">
        <v>0</v>
      </c>
      <c r="L72" s="142"/>
      <c r="M72" s="121">
        <v>0</v>
      </c>
      <c r="N72" s="142"/>
      <c r="O72" s="40"/>
      <c r="P72" s="66"/>
      <c r="Q72" s="109"/>
      <c r="R72" s="110"/>
      <c r="S72" s="109"/>
      <c r="T72" s="110"/>
      <c r="U72" s="109"/>
      <c r="V72" s="110"/>
      <c r="W72" s="109"/>
      <c r="X72" s="110"/>
      <c r="Y72" s="109"/>
      <c r="Z72" s="110"/>
      <c r="AA72" s="111"/>
    </row>
    <row r="73" spans="1:27" ht="24" customHeight="1">
      <c r="A73" s="65"/>
      <c r="B73" s="65"/>
      <c r="C73" s="133"/>
      <c r="D73" s="133" t="s">
        <v>8</v>
      </c>
      <c r="E73" s="134">
        <v>166377</v>
      </c>
      <c r="F73" s="147">
        <v>109.46</v>
      </c>
      <c r="G73" s="134">
        <v>5</v>
      </c>
      <c r="H73" s="147">
        <v>95.4</v>
      </c>
      <c r="I73" s="134">
        <v>315</v>
      </c>
      <c r="J73" s="147">
        <v>43.02</v>
      </c>
      <c r="K73" s="134">
        <v>0</v>
      </c>
      <c r="L73" s="147"/>
      <c r="M73" s="134">
        <v>6</v>
      </c>
      <c r="N73" s="147">
        <v>17.329999999999998</v>
      </c>
      <c r="O73" s="40"/>
      <c r="P73" s="66"/>
      <c r="Q73" s="109"/>
      <c r="R73" s="110"/>
      <c r="S73" s="109"/>
      <c r="T73" s="110"/>
      <c r="U73" s="109"/>
      <c r="V73" s="110"/>
      <c r="W73" s="109"/>
      <c r="X73" s="110"/>
      <c r="Y73" s="109"/>
      <c r="Z73" s="110"/>
      <c r="AA73" s="105"/>
    </row>
    <row r="74" spans="1:27" ht="3.2" customHeight="1">
      <c r="A74" s="65"/>
      <c r="B74" s="65"/>
      <c r="C74" s="65"/>
      <c r="D74" s="46"/>
      <c r="E74" s="46"/>
      <c r="F74" s="46"/>
      <c r="G74" s="46"/>
      <c r="H74" s="46"/>
      <c r="I74" s="46"/>
      <c r="J74" s="46"/>
      <c r="K74" s="46"/>
      <c r="L74" s="46"/>
      <c r="O74" s="40"/>
      <c r="P74" s="66"/>
      <c r="Q74" s="107"/>
      <c r="R74" s="108"/>
      <c r="S74" s="107"/>
      <c r="T74" s="108"/>
      <c r="U74" s="107"/>
      <c r="V74" s="108"/>
      <c r="W74" s="107"/>
      <c r="X74" s="108"/>
      <c r="Y74" s="107"/>
      <c r="Z74" s="108"/>
      <c r="AA74" s="105"/>
    </row>
    <row r="75" spans="1:27" s="68" customFormat="1" ht="15.6" customHeight="1">
      <c r="A75" s="67"/>
      <c r="B75" s="67"/>
      <c r="C75" s="67"/>
      <c r="D75" s="190" t="s">
        <v>104</v>
      </c>
      <c r="E75" s="191"/>
      <c r="F75" s="191"/>
      <c r="G75" s="191"/>
      <c r="H75" s="191"/>
      <c r="I75" s="191"/>
      <c r="J75" s="191"/>
      <c r="K75" s="191"/>
      <c r="L75" s="191"/>
      <c r="M75" s="191"/>
      <c r="N75" s="191"/>
      <c r="O75" s="40"/>
      <c r="P75" s="66"/>
      <c r="Q75" s="107"/>
      <c r="R75" s="108"/>
      <c r="S75" s="107"/>
      <c r="T75" s="108"/>
      <c r="U75" s="107"/>
      <c r="V75" s="108"/>
      <c r="W75" s="107"/>
      <c r="X75" s="108"/>
      <c r="Y75" s="107"/>
      <c r="Z75" s="108"/>
      <c r="AA75" s="112"/>
    </row>
    <row r="76" spans="1:27" s="68" customFormat="1" ht="27.6" customHeight="1">
      <c r="A76" s="67"/>
      <c r="B76" s="67"/>
      <c r="C76" s="67"/>
      <c r="D76" s="192" t="s">
        <v>105</v>
      </c>
      <c r="E76" s="193"/>
      <c r="F76" s="193"/>
      <c r="G76" s="193"/>
      <c r="H76" s="193"/>
      <c r="I76" s="193"/>
      <c r="J76" s="193"/>
      <c r="K76" s="193"/>
      <c r="L76" s="193"/>
      <c r="M76" s="193"/>
      <c r="N76" s="193"/>
      <c r="O76" s="69"/>
      <c r="Q76" s="107"/>
      <c r="R76" s="108"/>
      <c r="S76" s="107"/>
      <c r="T76" s="108"/>
      <c r="U76" s="107"/>
      <c r="V76" s="108"/>
      <c r="W76" s="107"/>
      <c r="X76" s="108"/>
      <c r="Y76" s="107"/>
      <c r="Z76" s="108"/>
      <c r="AA76" s="112"/>
    </row>
    <row r="77" spans="1:27" s="68" customFormat="1" ht="13.9" customHeight="1">
      <c r="A77" s="67"/>
      <c r="B77" s="67"/>
      <c r="C77" s="67"/>
      <c r="D77" s="192" t="s">
        <v>118</v>
      </c>
      <c r="E77" s="193"/>
      <c r="F77" s="193"/>
      <c r="G77" s="193"/>
      <c r="H77" s="193"/>
      <c r="I77" s="193"/>
      <c r="J77" s="193"/>
      <c r="K77" s="193"/>
      <c r="L77" s="193"/>
      <c r="M77" s="193"/>
      <c r="N77" s="193"/>
      <c r="O77" s="69"/>
      <c r="Q77" s="112"/>
      <c r="R77" s="112"/>
      <c r="S77" s="112"/>
      <c r="T77" s="112"/>
      <c r="U77" s="112"/>
      <c r="V77" s="112"/>
      <c r="W77" s="112"/>
      <c r="X77" s="112"/>
      <c r="Y77" s="112"/>
      <c r="Z77" s="112"/>
      <c r="AA77" s="112"/>
    </row>
    <row r="78" spans="1:27" s="68" customFormat="1" ht="24.2" customHeight="1">
      <c r="A78" s="67"/>
      <c r="B78" s="67"/>
      <c r="C78" s="67"/>
      <c r="D78" s="192" t="s">
        <v>106</v>
      </c>
      <c r="E78" s="193"/>
      <c r="F78" s="193"/>
      <c r="G78" s="193"/>
      <c r="H78" s="193"/>
      <c r="I78" s="193"/>
      <c r="J78" s="193"/>
      <c r="K78" s="193"/>
      <c r="L78" s="193"/>
      <c r="M78" s="193"/>
      <c r="N78" s="193"/>
      <c r="O78" s="69"/>
      <c r="Q78" s="112"/>
      <c r="R78" s="112"/>
      <c r="S78" s="112"/>
      <c r="T78" s="112"/>
      <c r="U78" s="112"/>
      <c r="V78" s="112"/>
      <c r="W78" s="112"/>
      <c r="X78" s="112"/>
      <c r="Y78" s="112"/>
      <c r="Z78" s="112"/>
      <c r="AA78" s="112"/>
    </row>
    <row r="80" spans="1:27" hidden="1">
      <c r="E80" s="61"/>
    </row>
    <row r="81" spans="5:13" s="70" customFormat="1" hidden="1">
      <c r="E81" s="71">
        <f>E72+E71+E67+E63+E62+E61+E59++E54+E51+E46+E40+E30+E29+E26+E25+E24+E20+E11+E60</f>
        <v>166377</v>
      </c>
      <c r="F81" s="71"/>
      <c r="G81" s="71">
        <f>G72+G71+G67+G63+G62+G61+G59++G54+G51+G46+G40+G30+G29+G26+G25+G24+G20+G11+G60</f>
        <v>5</v>
      </c>
      <c r="I81" s="71">
        <f>I72+I71+I67+I63+I62+I61+I59++I54+I51+I46+I40+I30+I29+I26+I25+I24+I20+I11+I60</f>
        <v>315</v>
      </c>
      <c r="J81" s="72"/>
      <c r="K81" s="71">
        <f>K72+K71+K67+K63+K62+K61+K59++K54+K51+K46+K40+K30+K29+K26+K25+K24+K20+K11+K60</f>
        <v>0</v>
      </c>
      <c r="M81" s="71">
        <f>M72+M71+M67+M63+M62+M61+M59++M54+M51+M46+M40+M30+M29+M26+M25+M24+M20+M11+M60</f>
        <v>6</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3">
    <mergeCell ref="C9:C10"/>
    <mergeCell ref="D75:N75"/>
    <mergeCell ref="D76:N76"/>
    <mergeCell ref="D77:N77"/>
    <mergeCell ref="D78:N78"/>
    <mergeCell ref="D4:N4"/>
    <mergeCell ref="D5:N5"/>
    <mergeCell ref="D6:N6"/>
    <mergeCell ref="D7:N7"/>
    <mergeCell ref="E9:H9"/>
    <mergeCell ref="I9:L9"/>
    <mergeCell ref="M9:N9"/>
    <mergeCell ref="D9:D10"/>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D36" sqref="D36"/>
    </sheetView>
  </sheetViews>
  <sheetFormatPr baseColWidth="10" defaultRowHeight="15"/>
  <cols>
    <col min="2" max="4" width="20.7109375" customWidth="1"/>
  </cols>
  <sheetData>
    <row r="22" spans="2:5" ht="26.25" customHeight="1">
      <c r="B22" s="194" t="s">
        <v>108</v>
      </c>
      <c r="C22" s="194"/>
      <c r="D22" s="194"/>
      <c r="E22" s="6"/>
    </row>
    <row r="23" spans="2:5" ht="26.25" customHeight="1">
      <c r="B23" s="195">
        <f>'Total y Variación interanual'!$I$68</f>
        <v>36801</v>
      </c>
      <c r="C23" s="195"/>
      <c r="D23" s="195"/>
      <c r="E23" s="7"/>
    </row>
    <row r="24" spans="2:5" ht="14.25" customHeight="1">
      <c r="B24" s="8"/>
      <c r="C24" s="8"/>
      <c r="D24" s="8"/>
    </row>
    <row r="25" spans="2:5" ht="26.25">
      <c r="B25" s="9" t="s">
        <v>2</v>
      </c>
      <c r="C25" s="8"/>
      <c r="D25" s="119">
        <f>'Total y Variación interanual'!$G$68</f>
        <v>31712</v>
      </c>
    </row>
    <row r="26" spans="2:5" ht="26.25">
      <c r="B26" s="9" t="s">
        <v>3</v>
      </c>
      <c r="C26" s="8"/>
      <c r="D26" s="119">
        <f>'Total y Variación interanual'!$H$68</f>
        <v>5089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31" activePane="bottomLeft" state="frozen"/>
      <selection activeCell="C25" sqref="C25"/>
      <selection pane="bottomLeft" activeCell="R57" sqref="R57:R58"/>
    </sheetView>
  </sheetViews>
  <sheetFormatPr baseColWidth="10" defaultColWidth="11.42578125" defaultRowHeight="12.75"/>
  <cols>
    <col min="1" max="1" width="2.5703125" style="96" customWidth="1"/>
    <col min="2" max="2" width="7.42578125" style="96" customWidth="1"/>
    <col min="3" max="3" width="20" style="93" customWidth="1"/>
    <col min="4" max="4" width="12.85546875" style="99" hidden="1" customWidth="1"/>
    <col min="5" max="5" width="12.28515625" style="99" hidden="1" customWidth="1"/>
    <col min="6" max="6" width="14.85546875" style="100" hidden="1" customWidth="1"/>
    <col min="7" max="7" width="16.5703125" style="99" customWidth="1"/>
    <col min="8" max="8" width="16" style="99" customWidth="1"/>
    <col min="9" max="9" width="13.42578125" style="100" customWidth="1"/>
    <col min="10" max="10" width="14" style="100" customWidth="1"/>
    <col min="11" max="11" width="12.85546875" style="100" customWidth="1"/>
    <col min="12" max="16384" width="11.42578125" style="96"/>
  </cols>
  <sheetData>
    <row r="1" spans="2:16" s="93" customFormat="1" ht="24.6" customHeight="1">
      <c r="C1" s="197" t="s">
        <v>78</v>
      </c>
      <c r="D1" s="198"/>
      <c r="E1" s="198"/>
      <c r="F1" s="198"/>
      <c r="G1" s="198"/>
      <c r="H1" s="198"/>
      <c r="I1" s="198"/>
      <c r="J1" s="198"/>
      <c r="K1" s="198"/>
    </row>
    <row r="2" spans="2:16" s="93" customFormat="1" ht="19.149999999999999" customHeight="1">
      <c r="C2" s="199" t="s">
        <v>122</v>
      </c>
      <c r="D2" s="200"/>
      <c r="E2" s="200"/>
      <c r="F2" s="200"/>
      <c r="G2" s="200"/>
      <c r="H2" s="200"/>
      <c r="I2" s="200"/>
      <c r="J2" s="200"/>
      <c r="K2" s="200"/>
    </row>
    <row r="3" spans="2:16" s="93" customFormat="1" ht="14.25" customHeight="1">
      <c r="C3" s="201"/>
      <c r="D3" s="202"/>
      <c r="E3" s="202"/>
      <c r="F3" s="202"/>
      <c r="G3" s="202"/>
      <c r="H3" s="202"/>
      <c r="I3" s="202"/>
      <c r="J3" s="202"/>
      <c r="K3" s="202"/>
    </row>
    <row r="4" spans="2:16" s="97" customFormat="1" ht="18.600000000000001" customHeight="1">
      <c r="B4" s="196" t="s">
        <v>103</v>
      </c>
      <c r="C4" s="205" t="s">
        <v>120</v>
      </c>
      <c r="D4" s="203" t="s">
        <v>123</v>
      </c>
      <c r="E4" s="204"/>
      <c r="F4" s="204"/>
      <c r="G4" s="203" t="s">
        <v>2</v>
      </c>
      <c r="H4" s="203" t="s">
        <v>3</v>
      </c>
      <c r="I4" s="203" t="s">
        <v>79</v>
      </c>
      <c r="J4" s="203" t="s">
        <v>119</v>
      </c>
      <c r="K4" s="204"/>
      <c r="L4" s="148"/>
    </row>
    <row r="5" spans="2:16" s="98" customFormat="1" ht="16.350000000000001" customHeight="1">
      <c r="B5" s="196"/>
      <c r="C5" s="206"/>
      <c r="D5" s="149" t="s">
        <v>2</v>
      </c>
      <c r="E5" s="149" t="s">
        <v>3</v>
      </c>
      <c r="F5" s="149" t="s">
        <v>79</v>
      </c>
      <c r="G5" s="204"/>
      <c r="H5" s="204"/>
      <c r="I5" s="204"/>
      <c r="J5" s="149" t="s">
        <v>80</v>
      </c>
      <c r="K5" s="149" t="s">
        <v>81</v>
      </c>
      <c r="L5" s="150"/>
    </row>
    <row r="6" spans="2:16" s="94" customFormat="1" ht="15.75">
      <c r="B6" s="151">
        <v>4</v>
      </c>
      <c r="C6" s="151" t="s">
        <v>23</v>
      </c>
      <c r="D6" s="152">
        <v>289</v>
      </c>
      <c r="E6" s="152">
        <v>39</v>
      </c>
      <c r="F6" s="153">
        <v>328</v>
      </c>
      <c r="G6" s="152">
        <v>255</v>
      </c>
      <c r="H6" s="152">
        <v>39</v>
      </c>
      <c r="I6" s="153">
        <v>294</v>
      </c>
      <c r="J6" s="152">
        <f>I6-F6</f>
        <v>-34</v>
      </c>
      <c r="K6" s="154">
        <f>I6/F6-1</f>
        <v>-0.10365853658536583</v>
      </c>
      <c r="L6" s="155"/>
      <c r="N6" s="113"/>
      <c r="O6" s="113"/>
      <c r="P6" s="114"/>
    </row>
    <row r="7" spans="2:16" s="94" customFormat="1" ht="15.75">
      <c r="B7" s="151">
        <v>11</v>
      </c>
      <c r="C7" s="151" t="s">
        <v>24</v>
      </c>
      <c r="D7" s="152">
        <v>573</v>
      </c>
      <c r="E7" s="152">
        <v>66</v>
      </c>
      <c r="F7" s="153">
        <v>639</v>
      </c>
      <c r="G7" s="152">
        <v>486</v>
      </c>
      <c r="H7" s="152">
        <v>69</v>
      </c>
      <c r="I7" s="153">
        <v>555</v>
      </c>
      <c r="J7" s="152">
        <f>I7-F7</f>
        <v>-84</v>
      </c>
      <c r="K7" s="154">
        <f>I7/F7-1</f>
        <v>-0.13145539906103287</v>
      </c>
      <c r="L7" s="155"/>
      <c r="N7" s="113"/>
      <c r="O7" s="113"/>
      <c r="P7" s="114"/>
    </row>
    <row r="8" spans="2:16" s="94" customFormat="1" ht="15.75">
      <c r="B8" s="151">
        <v>14</v>
      </c>
      <c r="C8" s="151" t="s">
        <v>25</v>
      </c>
      <c r="D8" s="152">
        <v>277</v>
      </c>
      <c r="E8" s="152">
        <v>48</v>
      </c>
      <c r="F8" s="153">
        <v>325</v>
      </c>
      <c r="G8" s="152">
        <v>240</v>
      </c>
      <c r="H8" s="152">
        <v>36</v>
      </c>
      <c r="I8" s="153">
        <v>276</v>
      </c>
      <c r="J8" s="152">
        <f t="shared" ref="J8:J68" si="0">I8-F8</f>
        <v>-49</v>
      </c>
      <c r="K8" s="154">
        <f t="shared" ref="K8:K68" si="1">I8/F8-1</f>
        <v>-0.15076923076923077</v>
      </c>
      <c r="L8" s="155"/>
      <c r="N8" s="113"/>
      <c r="O8" s="113"/>
      <c r="P8" s="114"/>
    </row>
    <row r="9" spans="2:16" s="94" customFormat="1" ht="15.75">
      <c r="B9" s="151">
        <v>18</v>
      </c>
      <c r="C9" s="151" t="s">
        <v>26</v>
      </c>
      <c r="D9" s="152">
        <v>379</v>
      </c>
      <c r="E9" s="152">
        <v>56</v>
      </c>
      <c r="F9" s="153">
        <v>435</v>
      </c>
      <c r="G9" s="152">
        <v>344</v>
      </c>
      <c r="H9" s="152">
        <v>58</v>
      </c>
      <c r="I9" s="153">
        <v>402</v>
      </c>
      <c r="J9" s="152">
        <f t="shared" si="0"/>
        <v>-33</v>
      </c>
      <c r="K9" s="154">
        <f t="shared" si="1"/>
        <v>-7.5862068965517282E-2</v>
      </c>
      <c r="L9" s="155"/>
      <c r="N9" s="113"/>
      <c r="O9" s="113"/>
      <c r="P9" s="114"/>
    </row>
    <row r="10" spans="2:16" s="94" customFormat="1" ht="15.75">
      <c r="B10" s="151">
        <v>21</v>
      </c>
      <c r="C10" s="151" t="s">
        <v>27</v>
      </c>
      <c r="D10" s="152">
        <v>140</v>
      </c>
      <c r="E10" s="152">
        <v>8</v>
      </c>
      <c r="F10" s="153">
        <v>148</v>
      </c>
      <c r="G10" s="152">
        <v>151</v>
      </c>
      <c r="H10" s="152">
        <v>21</v>
      </c>
      <c r="I10" s="153">
        <v>172</v>
      </c>
      <c r="J10" s="152">
        <f t="shared" si="0"/>
        <v>24</v>
      </c>
      <c r="K10" s="154">
        <f t="shared" si="1"/>
        <v>0.16216216216216206</v>
      </c>
      <c r="L10" s="155"/>
      <c r="N10" s="113"/>
      <c r="O10" s="113"/>
      <c r="P10" s="114"/>
    </row>
    <row r="11" spans="2:16" s="94" customFormat="1" ht="15.75">
      <c r="B11" s="151">
        <v>23</v>
      </c>
      <c r="C11" s="151" t="s">
        <v>28</v>
      </c>
      <c r="D11" s="152">
        <v>195</v>
      </c>
      <c r="E11" s="152">
        <v>24</v>
      </c>
      <c r="F11" s="153">
        <v>219</v>
      </c>
      <c r="G11" s="152">
        <v>170</v>
      </c>
      <c r="H11" s="152">
        <v>24</v>
      </c>
      <c r="I11" s="153">
        <v>194</v>
      </c>
      <c r="J11" s="152">
        <f t="shared" si="0"/>
        <v>-25</v>
      </c>
      <c r="K11" s="154">
        <f t="shared" si="1"/>
        <v>-0.11415525114155256</v>
      </c>
      <c r="L11" s="155"/>
      <c r="N11" s="113"/>
      <c r="O11" s="113"/>
      <c r="P11" s="114"/>
    </row>
    <row r="12" spans="2:16" s="94" customFormat="1" ht="15.75">
      <c r="B12" s="151">
        <v>29</v>
      </c>
      <c r="C12" s="151" t="s">
        <v>29</v>
      </c>
      <c r="D12" s="152">
        <v>1113</v>
      </c>
      <c r="E12" s="152">
        <v>191</v>
      </c>
      <c r="F12" s="153">
        <v>1304</v>
      </c>
      <c r="G12" s="152">
        <v>1063</v>
      </c>
      <c r="H12" s="152">
        <v>185</v>
      </c>
      <c r="I12" s="153">
        <v>1248</v>
      </c>
      <c r="J12" s="152">
        <f t="shared" si="0"/>
        <v>-56</v>
      </c>
      <c r="K12" s="154">
        <f t="shared" si="1"/>
        <v>-4.2944785276073594E-2</v>
      </c>
      <c r="L12" s="155"/>
      <c r="N12" s="113"/>
      <c r="O12" s="113"/>
      <c r="P12" s="114"/>
    </row>
    <row r="13" spans="2:16" s="94" customFormat="1" ht="15.75">
      <c r="B13" s="151">
        <v>41</v>
      </c>
      <c r="C13" s="151" t="s">
        <v>30</v>
      </c>
      <c r="D13" s="152">
        <v>923</v>
      </c>
      <c r="E13" s="152">
        <v>156</v>
      </c>
      <c r="F13" s="153">
        <v>1079</v>
      </c>
      <c r="G13" s="152">
        <v>804</v>
      </c>
      <c r="H13" s="152">
        <v>153</v>
      </c>
      <c r="I13" s="153">
        <v>957</v>
      </c>
      <c r="J13" s="152">
        <f t="shared" si="0"/>
        <v>-122</v>
      </c>
      <c r="K13" s="154">
        <f t="shared" si="1"/>
        <v>-0.11306765523632989</v>
      </c>
      <c r="L13" s="155"/>
      <c r="N13" s="113"/>
      <c r="O13" s="113"/>
      <c r="P13" s="114"/>
    </row>
    <row r="14" spans="2:16" s="95" customFormat="1" ht="15.75">
      <c r="B14" s="156"/>
      <c r="C14" s="156" t="s">
        <v>22</v>
      </c>
      <c r="D14" s="157">
        <v>3889</v>
      </c>
      <c r="E14" s="157">
        <v>588</v>
      </c>
      <c r="F14" s="157">
        <v>4477</v>
      </c>
      <c r="G14" s="157">
        <v>3513</v>
      </c>
      <c r="H14" s="157">
        <v>585</v>
      </c>
      <c r="I14" s="157">
        <v>4098</v>
      </c>
      <c r="J14" s="157">
        <f t="shared" si="0"/>
        <v>-379</v>
      </c>
      <c r="K14" s="158">
        <f t="shared" si="1"/>
        <v>-8.4654902836721058E-2</v>
      </c>
      <c r="L14" s="159"/>
      <c r="N14" s="115"/>
      <c r="O14" s="115"/>
      <c r="P14" s="115"/>
    </row>
    <row r="15" spans="2:16" s="94" customFormat="1" ht="15.75">
      <c r="B15" s="151">
        <v>22</v>
      </c>
      <c r="C15" s="151" t="s">
        <v>32</v>
      </c>
      <c r="D15" s="152">
        <v>190</v>
      </c>
      <c r="E15" s="152">
        <v>26</v>
      </c>
      <c r="F15" s="153">
        <v>216</v>
      </c>
      <c r="G15" s="152">
        <v>178</v>
      </c>
      <c r="H15" s="152">
        <v>19</v>
      </c>
      <c r="I15" s="153">
        <v>197</v>
      </c>
      <c r="J15" s="152">
        <f t="shared" si="0"/>
        <v>-19</v>
      </c>
      <c r="K15" s="154">
        <f t="shared" si="1"/>
        <v>-8.796296296296291E-2</v>
      </c>
      <c r="L15" s="155"/>
      <c r="N15" s="113"/>
      <c r="O15" s="113"/>
      <c r="P15" s="114"/>
    </row>
    <row r="16" spans="2:16" s="94" customFormat="1" ht="15.75">
      <c r="B16" s="151">
        <v>44</v>
      </c>
      <c r="C16" s="151" t="s">
        <v>33</v>
      </c>
      <c r="D16" s="152">
        <v>124</v>
      </c>
      <c r="E16" s="152">
        <v>17</v>
      </c>
      <c r="F16" s="153">
        <v>141</v>
      </c>
      <c r="G16" s="152">
        <v>132</v>
      </c>
      <c r="H16" s="152">
        <v>26</v>
      </c>
      <c r="I16" s="153">
        <v>158</v>
      </c>
      <c r="J16" s="152">
        <f t="shared" si="0"/>
        <v>17</v>
      </c>
      <c r="K16" s="154">
        <f t="shared" si="1"/>
        <v>0.12056737588652489</v>
      </c>
      <c r="L16" s="155"/>
      <c r="N16" s="113"/>
      <c r="O16" s="113"/>
      <c r="P16" s="114"/>
    </row>
    <row r="17" spans="2:16" s="94" customFormat="1" ht="15.75">
      <c r="B17" s="151">
        <v>50</v>
      </c>
      <c r="C17" s="151" t="s">
        <v>34</v>
      </c>
      <c r="D17" s="152">
        <v>1133</v>
      </c>
      <c r="E17" s="152">
        <v>110</v>
      </c>
      <c r="F17" s="153">
        <v>1243</v>
      </c>
      <c r="G17" s="152">
        <v>980</v>
      </c>
      <c r="H17" s="152">
        <v>142</v>
      </c>
      <c r="I17" s="153">
        <v>1122</v>
      </c>
      <c r="J17" s="152">
        <f t="shared" si="0"/>
        <v>-121</v>
      </c>
      <c r="K17" s="154">
        <f t="shared" si="1"/>
        <v>-9.7345132743362872E-2</v>
      </c>
      <c r="L17" s="155"/>
      <c r="N17" s="113"/>
      <c r="O17" s="113"/>
      <c r="P17" s="114"/>
    </row>
    <row r="18" spans="2:16" s="95" customFormat="1" ht="15.75">
      <c r="B18" s="156"/>
      <c r="C18" s="156" t="s">
        <v>31</v>
      </c>
      <c r="D18" s="157">
        <v>1447</v>
      </c>
      <c r="E18" s="157">
        <v>153</v>
      </c>
      <c r="F18" s="157">
        <v>1600</v>
      </c>
      <c r="G18" s="157">
        <v>1290</v>
      </c>
      <c r="H18" s="157">
        <v>187</v>
      </c>
      <c r="I18" s="157">
        <v>1477</v>
      </c>
      <c r="J18" s="157">
        <f t="shared" si="0"/>
        <v>-123</v>
      </c>
      <c r="K18" s="158">
        <f t="shared" si="1"/>
        <v>-7.6875000000000027E-2</v>
      </c>
      <c r="L18" s="159"/>
      <c r="N18" s="115"/>
      <c r="O18" s="115"/>
      <c r="P18" s="115"/>
    </row>
    <row r="19" spans="2:16" s="95" customFormat="1" ht="15.75">
      <c r="B19" s="156">
        <v>33</v>
      </c>
      <c r="C19" s="156" t="s">
        <v>35</v>
      </c>
      <c r="D19" s="157">
        <v>427</v>
      </c>
      <c r="E19" s="157">
        <v>54</v>
      </c>
      <c r="F19" s="157">
        <v>481</v>
      </c>
      <c r="G19" s="157">
        <v>421</v>
      </c>
      <c r="H19" s="157">
        <v>55</v>
      </c>
      <c r="I19" s="157">
        <v>476</v>
      </c>
      <c r="J19" s="157">
        <f t="shared" si="0"/>
        <v>-5</v>
      </c>
      <c r="K19" s="158">
        <f t="shared" si="1"/>
        <v>-1.039501039501034E-2</v>
      </c>
      <c r="L19" s="159"/>
      <c r="N19" s="115"/>
      <c r="O19" s="115"/>
      <c r="P19" s="115"/>
    </row>
    <row r="20" spans="2:16" s="95" customFormat="1" ht="15.75">
      <c r="B20" s="156">
        <v>7</v>
      </c>
      <c r="C20" s="156" t="s">
        <v>36</v>
      </c>
      <c r="D20" s="157">
        <v>888</v>
      </c>
      <c r="E20" s="157">
        <v>199</v>
      </c>
      <c r="F20" s="157">
        <v>1087</v>
      </c>
      <c r="G20" s="157">
        <v>828</v>
      </c>
      <c r="H20" s="157">
        <v>193</v>
      </c>
      <c r="I20" s="157">
        <v>1021</v>
      </c>
      <c r="J20" s="157">
        <f t="shared" si="0"/>
        <v>-66</v>
      </c>
      <c r="K20" s="158">
        <f t="shared" si="1"/>
        <v>-6.0717571297148165E-2</v>
      </c>
      <c r="L20" s="159"/>
      <c r="N20" s="115"/>
      <c r="O20" s="115"/>
      <c r="P20" s="115"/>
    </row>
    <row r="21" spans="2:16" s="94" customFormat="1" ht="15.75">
      <c r="B21" s="151">
        <v>35</v>
      </c>
      <c r="C21" s="151" t="s">
        <v>38</v>
      </c>
      <c r="D21" s="152">
        <v>294</v>
      </c>
      <c r="E21" s="152">
        <v>60</v>
      </c>
      <c r="F21" s="153">
        <v>354</v>
      </c>
      <c r="G21" s="152">
        <v>275</v>
      </c>
      <c r="H21" s="152">
        <v>78</v>
      </c>
      <c r="I21" s="153">
        <v>353</v>
      </c>
      <c r="J21" s="152">
        <f t="shared" si="0"/>
        <v>-1</v>
      </c>
      <c r="K21" s="154">
        <f t="shared" si="1"/>
        <v>-2.8248587570621764E-3</v>
      </c>
      <c r="L21" s="155"/>
      <c r="N21" s="113"/>
      <c r="O21" s="113"/>
      <c r="P21" s="114"/>
    </row>
    <row r="22" spans="2:16" s="94" customFormat="1" ht="15.75">
      <c r="B22" s="151">
        <v>38</v>
      </c>
      <c r="C22" s="151" t="s">
        <v>82</v>
      </c>
      <c r="D22" s="152">
        <v>177</v>
      </c>
      <c r="E22" s="152">
        <v>38</v>
      </c>
      <c r="F22" s="153">
        <v>215</v>
      </c>
      <c r="G22" s="152">
        <v>177</v>
      </c>
      <c r="H22" s="152">
        <v>50</v>
      </c>
      <c r="I22" s="153">
        <v>227</v>
      </c>
      <c r="J22" s="152">
        <f t="shared" si="0"/>
        <v>12</v>
      </c>
      <c r="K22" s="154">
        <f t="shared" si="1"/>
        <v>5.5813953488372148E-2</v>
      </c>
      <c r="L22" s="155"/>
      <c r="N22" s="113"/>
      <c r="O22" s="113"/>
      <c r="P22" s="114"/>
    </row>
    <row r="23" spans="2:16" s="95" customFormat="1" ht="15.75">
      <c r="B23" s="156"/>
      <c r="C23" s="156" t="s">
        <v>37</v>
      </c>
      <c r="D23" s="157">
        <v>471</v>
      </c>
      <c r="E23" s="157">
        <v>98</v>
      </c>
      <c r="F23" s="157">
        <v>569</v>
      </c>
      <c r="G23" s="157">
        <v>452</v>
      </c>
      <c r="H23" s="157">
        <v>128</v>
      </c>
      <c r="I23" s="157">
        <v>580</v>
      </c>
      <c r="J23" s="157">
        <f t="shared" si="0"/>
        <v>11</v>
      </c>
      <c r="K23" s="158">
        <f t="shared" si="1"/>
        <v>1.9332161687170446E-2</v>
      </c>
      <c r="L23" s="159"/>
      <c r="N23" s="115"/>
      <c r="O23" s="115"/>
      <c r="P23" s="115"/>
    </row>
    <row r="24" spans="2:16" s="95" customFormat="1" ht="15.75">
      <c r="B24" s="156">
        <v>39</v>
      </c>
      <c r="C24" s="156" t="s">
        <v>40</v>
      </c>
      <c r="D24" s="157">
        <v>289</v>
      </c>
      <c r="E24" s="157">
        <v>39</v>
      </c>
      <c r="F24" s="157">
        <v>328</v>
      </c>
      <c r="G24" s="157">
        <v>223</v>
      </c>
      <c r="H24" s="157">
        <v>33</v>
      </c>
      <c r="I24" s="157">
        <v>256</v>
      </c>
      <c r="J24" s="157">
        <f t="shared" si="0"/>
        <v>-72</v>
      </c>
      <c r="K24" s="158">
        <f t="shared" si="1"/>
        <v>-0.21951219512195119</v>
      </c>
      <c r="L24" s="159"/>
      <c r="N24" s="115"/>
      <c r="O24" s="115"/>
      <c r="P24" s="115"/>
    </row>
    <row r="25" spans="2:16" s="94" customFormat="1" ht="15.75">
      <c r="B25" s="151">
        <v>5</v>
      </c>
      <c r="C25" s="151" t="s">
        <v>42</v>
      </c>
      <c r="D25" s="152">
        <v>93</v>
      </c>
      <c r="E25" s="152">
        <v>11</v>
      </c>
      <c r="F25" s="153">
        <v>104</v>
      </c>
      <c r="G25" s="152">
        <v>78</v>
      </c>
      <c r="H25" s="152">
        <v>11</v>
      </c>
      <c r="I25" s="153">
        <v>89</v>
      </c>
      <c r="J25" s="152">
        <f t="shared" si="0"/>
        <v>-15</v>
      </c>
      <c r="K25" s="154">
        <f t="shared" si="1"/>
        <v>-0.14423076923076927</v>
      </c>
      <c r="L25" s="155"/>
      <c r="N25" s="113"/>
      <c r="O25" s="113"/>
      <c r="P25" s="114"/>
    </row>
    <row r="26" spans="2:16" s="94" customFormat="1" ht="15.75">
      <c r="B26" s="151">
        <v>9</v>
      </c>
      <c r="C26" s="151" t="s">
        <v>43</v>
      </c>
      <c r="D26" s="152">
        <v>392</v>
      </c>
      <c r="E26" s="152">
        <v>46</v>
      </c>
      <c r="F26" s="153">
        <v>438</v>
      </c>
      <c r="G26" s="152">
        <v>395</v>
      </c>
      <c r="H26" s="152">
        <v>40</v>
      </c>
      <c r="I26" s="153">
        <v>435</v>
      </c>
      <c r="J26" s="152">
        <f t="shared" si="0"/>
        <v>-3</v>
      </c>
      <c r="K26" s="154">
        <f t="shared" si="1"/>
        <v>-6.8493150684931781E-3</v>
      </c>
      <c r="L26" s="155"/>
      <c r="N26" s="113"/>
      <c r="O26" s="113"/>
      <c r="P26" s="114"/>
    </row>
    <row r="27" spans="2:16" s="94" customFormat="1" ht="15.75">
      <c r="B27" s="151">
        <v>24</v>
      </c>
      <c r="C27" s="151" t="s">
        <v>44</v>
      </c>
      <c r="D27" s="152">
        <v>320</v>
      </c>
      <c r="E27" s="152">
        <v>37</v>
      </c>
      <c r="F27" s="153">
        <v>357</v>
      </c>
      <c r="G27" s="152">
        <v>236</v>
      </c>
      <c r="H27" s="152">
        <v>39</v>
      </c>
      <c r="I27" s="153">
        <v>275</v>
      </c>
      <c r="J27" s="152">
        <f t="shared" si="0"/>
        <v>-82</v>
      </c>
      <c r="K27" s="154">
        <f t="shared" si="1"/>
        <v>-0.22969187675070024</v>
      </c>
      <c r="L27" s="155"/>
      <c r="N27" s="113"/>
      <c r="O27" s="113"/>
      <c r="P27" s="114"/>
    </row>
    <row r="28" spans="2:16" s="94" customFormat="1" ht="15.75">
      <c r="B28" s="151">
        <v>34</v>
      </c>
      <c r="C28" s="151" t="s">
        <v>45</v>
      </c>
      <c r="D28" s="152">
        <v>134</v>
      </c>
      <c r="E28" s="152">
        <v>22</v>
      </c>
      <c r="F28" s="153">
        <v>156</v>
      </c>
      <c r="G28" s="152">
        <v>144</v>
      </c>
      <c r="H28" s="152">
        <v>20</v>
      </c>
      <c r="I28" s="153">
        <v>164</v>
      </c>
      <c r="J28" s="152">
        <f t="shared" si="0"/>
        <v>8</v>
      </c>
      <c r="K28" s="154">
        <f t="shared" si="1"/>
        <v>5.1282051282051322E-2</v>
      </c>
      <c r="L28" s="155"/>
      <c r="N28" s="113"/>
      <c r="O28" s="113"/>
      <c r="P28" s="114"/>
    </row>
    <row r="29" spans="2:16" s="94" customFormat="1" ht="15.75">
      <c r="B29" s="151">
        <v>37</v>
      </c>
      <c r="C29" s="151" t="s">
        <v>46</v>
      </c>
      <c r="D29" s="152">
        <v>210</v>
      </c>
      <c r="E29" s="152">
        <v>14</v>
      </c>
      <c r="F29" s="153">
        <v>224</v>
      </c>
      <c r="G29" s="152">
        <v>200</v>
      </c>
      <c r="H29" s="152">
        <v>17</v>
      </c>
      <c r="I29" s="153">
        <v>217</v>
      </c>
      <c r="J29" s="152">
        <f t="shared" si="0"/>
        <v>-7</v>
      </c>
      <c r="K29" s="154">
        <f t="shared" si="1"/>
        <v>-3.125E-2</v>
      </c>
      <c r="L29" s="155"/>
      <c r="N29" s="113"/>
      <c r="O29" s="113"/>
      <c r="P29" s="114"/>
    </row>
    <row r="30" spans="2:16" s="94" customFormat="1" ht="15.75">
      <c r="B30" s="151">
        <v>40</v>
      </c>
      <c r="C30" s="151" t="s">
        <v>47</v>
      </c>
      <c r="D30" s="152">
        <v>112</v>
      </c>
      <c r="E30" s="152">
        <v>14</v>
      </c>
      <c r="F30" s="153">
        <v>126</v>
      </c>
      <c r="G30" s="152">
        <v>90</v>
      </c>
      <c r="H30" s="152">
        <v>5</v>
      </c>
      <c r="I30" s="153">
        <v>95</v>
      </c>
      <c r="J30" s="152">
        <f t="shared" si="0"/>
        <v>-31</v>
      </c>
      <c r="K30" s="154">
        <f t="shared" si="1"/>
        <v>-0.24603174603174605</v>
      </c>
      <c r="L30" s="155"/>
      <c r="N30" s="113"/>
      <c r="O30" s="113"/>
      <c r="P30" s="114"/>
    </row>
    <row r="31" spans="2:16" s="94" customFormat="1" ht="15.75">
      <c r="B31" s="151">
        <v>42</v>
      </c>
      <c r="C31" s="151" t="s">
        <v>48</v>
      </c>
      <c r="D31" s="152">
        <v>99</v>
      </c>
      <c r="E31" s="152">
        <v>12</v>
      </c>
      <c r="F31" s="153">
        <v>111</v>
      </c>
      <c r="G31" s="152">
        <v>77</v>
      </c>
      <c r="H31" s="152">
        <v>14</v>
      </c>
      <c r="I31" s="153">
        <v>91</v>
      </c>
      <c r="J31" s="152">
        <f t="shared" si="0"/>
        <v>-20</v>
      </c>
      <c r="K31" s="154">
        <f t="shared" si="1"/>
        <v>-0.18018018018018023</v>
      </c>
      <c r="L31" s="155"/>
      <c r="N31" s="113"/>
      <c r="O31" s="113"/>
      <c r="P31" s="114"/>
    </row>
    <row r="32" spans="2:16" s="94" customFormat="1" ht="15.75">
      <c r="B32" s="151">
        <v>47</v>
      </c>
      <c r="C32" s="151" t="s">
        <v>49</v>
      </c>
      <c r="D32" s="152">
        <v>497</v>
      </c>
      <c r="E32" s="152">
        <v>53</v>
      </c>
      <c r="F32" s="153">
        <v>550</v>
      </c>
      <c r="G32" s="152">
        <v>411</v>
      </c>
      <c r="H32" s="152">
        <v>65</v>
      </c>
      <c r="I32" s="153">
        <v>476</v>
      </c>
      <c r="J32" s="152">
        <f t="shared" si="0"/>
        <v>-74</v>
      </c>
      <c r="K32" s="154">
        <f t="shared" si="1"/>
        <v>-0.13454545454545452</v>
      </c>
      <c r="L32" s="155"/>
      <c r="N32" s="113"/>
      <c r="O32" s="113"/>
      <c r="P32" s="114"/>
    </row>
    <row r="33" spans="2:16" s="94" customFormat="1" ht="15.75">
      <c r="B33" s="151">
        <v>49</v>
      </c>
      <c r="C33" s="151" t="s">
        <v>50</v>
      </c>
      <c r="D33" s="152">
        <v>119</v>
      </c>
      <c r="E33" s="152">
        <v>6</v>
      </c>
      <c r="F33" s="153">
        <v>125</v>
      </c>
      <c r="G33" s="152">
        <v>87</v>
      </c>
      <c r="H33" s="152">
        <v>9</v>
      </c>
      <c r="I33" s="153">
        <v>96</v>
      </c>
      <c r="J33" s="152">
        <f t="shared" si="0"/>
        <v>-29</v>
      </c>
      <c r="K33" s="154">
        <f t="shared" si="1"/>
        <v>-0.23199999999999998</v>
      </c>
      <c r="L33" s="155"/>
      <c r="N33" s="113"/>
      <c r="O33" s="113"/>
      <c r="P33" s="114"/>
    </row>
    <row r="34" spans="2:16" s="95" customFormat="1" ht="15.75">
      <c r="B34" s="156"/>
      <c r="C34" s="156" t="s">
        <v>83</v>
      </c>
      <c r="D34" s="157">
        <v>1976</v>
      </c>
      <c r="E34" s="157">
        <v>215</v>
      </c>
      <c r="F34" s="157">
        <v>2191</v>
      </c>
      <c r="G34" s="157">
        <v>1718</v>
      </c>
      <c r="H34" s="157">
        <v>220</v>
      </c>
      <c r="I34" s="157">
        <v>1938</v>
      </c>
      <c r="J34" s="157">
        <f t="shared" si="0"/>
        <v>-253</v>
      </c>
      <c r="K34" s="158">
        <f t="shared" si="1"/>
        <v>-0.11547238703788221</v>
      </c>
      <c r="L34" s="159"/>
      <c r="N34" s="115"/>
      <c r="O34" s="115"/>
      <c r="P34" s="115"/>
    </row>
    <row r="35" spans="2:16" s="94" customFormat="1" ht="15.75">
      <c r="B35" s="151">
        <v>2</v>
      </c>
      <c r="C35" s="151" t="s">
        <v>52</v>
      </c>
      <c r="D35" s="152">
        <v>342</v>
      </c>
      <c r="E35" s="152">
        <v>45</v>
      </c>
      <c r="F35" s="153">
        <v>387</v>
      </c>
      <c r="G35" s="152">
        <v>297</v>
      </c>
      <c r="H35" s="152">
        <v>47</v>
      </c>
      <c r="I35" s="153">
        <v>344</v>
      </c>
      <c r="J35" s="152">
        <f t="shared" si="0"/>
        <v>-43</v>
      </c>
      <c r="K35" s="154">
        <f t="shared" si="1"/>
        <v>-0.11111111111111116</v>
      </c>
      <c r="L35" s="155"/>
      <c r="N35" s="113"/>
      <c r="O35" s="113"/>
      <c r="P35" s="114"/>
    </row>
    <row r="36" spans="2:16" s="94" customFormat="1" ht="15.75">
      <c r="B36" s="151">
        <v>13</v>
      </c>
      <c r="C36" s="151" t="s">
        <v>53</v>
      </c>
      <c r="D36" s="152">
        <v>303</v>
      </c>
      <c r="E36" s="152">
        <v>26</v>
      </c>
      <c r="F36" s="153">
        <v>329</v>
      </c>
      <c r="G36" s="152">
        <v>227</v>
      </c>
      <c r="H36" s="152">
        <v>34</v>
      </c>
      <c r="I36" s="153">
        <v>261</v>
      </c>
      <c r="J36" s="152">
        <f t="shared" si="0"/>
        <v>-68</v>
      </c>
      <c r="K36" s="154">
        <f t="shared" si="1"/>
        <v>-0.20668693009118544</v>
      </c>
      <c r="L36" s="155"/>
      <c r="N36" s="113"/>
      <c r="O36" s="113"/>
      <c r="P36" s="114"/>
    </row>
    <row r="37" spans="2:16" s="94" customFormat="1" ht="15.75">
      <c r="B37" s="151">
        <v>16</v>
      </c>
      <c r="C37" s="151" t="s">
        <v>54</v>
      </c>
      <c r="D37" s="152">
        <v>160</v>
      </c>
      <c r="E37" s="152">
        <v>17</v>
      </c>
      <c r="F37" s="153">
        <v>177</v>
      </c>
      <c r="G37" s="152">
        <v>125</v>
      </c>
      <c r="H37" s="152">
        <v>21</v>
      </c>
      <c r="I37" s="153">
        <v>146</v>
      </c>
      <c r="J37" s="152">
        <f t="shared" si="0"/>
        <v>-31</v>
      </c>
      <c r="K37" s="154">
        <f t="shared" si="1"/>
        <v>-0.17514124293785316</v>
      </c>
      <c r="L37" s="155"/>
      <c r="N37" s="113"/>
      <c r="O37" s="113"/>
      <c r="P37" s="114"/>
    </row>
    <row r="38" spans="2:16" s="94" customFormat="1" ht="15.75">
      <c r="B38" s="151">
        <v>19</v>
      </c>
      <c r="C38" s="151" t="s">
        <v>55</v>
      </c>
      <c r="D38" s="152">
        <v>196</v>
      </c>
      <c r="E38" s="152">
        <v>49</v>
      </c>
      <c r="F38" s="153">
        <v>245</v>
      </c>
      <c r="G38" s="152">
        <v>202</v>
      </c>
      <c r="H38" s="152">
        <v>41</v>
      </c>
      <c r="I38" s="153">
        <v>243</v>
      </c>
      <c r="J38" s="152">
        <f t="shared" si="0"/>
        <v>-2</v>
      </c>
      <c r="K38" s="154">
        <f t="shared" si="1"/>
        <v>-8.1632653061224358E-3</v>
      </c>
      <c r="L38" s="155"/>
      <c r="N38" s="113"/>
      <c r="O38" s="113"/>
      <c r="P38" s="114"/>
    </row>
    <row r="39" spans="2:16" s="94" customFormat="1" ht="15.75">
      <c r="B39" s="151">
        <v>45</v>
      </c>
      <c r="C39" s="151" t="s">
        <v>56</v>
      </c>
      <c r="D39" s="152">
        <v>391</v>
      </c>
      <c r="E39" s="152">
        <v>67</v>
      </c>
      <c r="F39" s="153">
        <v>458</v>
      </c>
      <c r="G39" s="152">
        <v>321</v>
      </c>
      <c r="H39" s="152">
        <v>53</v>
      </c>
      <c r="I39" s="153">
        <v>374</v>
      </c>
      <c r="J39" s="152">
        <f t="shared" si="0"/>
        <v>-84</v>
      </c>
      <c r="K39" s="154">
        <f t="shared" si="1"/>
        <v>-0.18340611353711789</v>
      </c>
      <c r="L39" s="155"/>
      <c r="N39" s="113"/>
      <c r="O39" s="113"/>
      <c r="P39" s="114"/>
    </row>
    <row r="40" spans="2:16" s="95" customFormat="1" ht="15.75">
      <c r="B40" s="156"/>
      <c r="C40" s="156" t="s">
        <v>84</v>
      </c>
      <c r="D40" s="157">
        <v>1392</v>
      </c>
      <c r="E40" s="157">
        <v>204</v>
      </c>
      <c r="F40" s="157">
        <v>1596</v>
      </c>
      <c r="G40" s="157">
        <v>1172</v>
      </c>
      <c r="H40" s="157">
        <v>196</v>
      </c>
      <c r="I40" s="157">
        <v>1368</v>
      </c>
      <c r="J40" s="157">
        <f t="shared" si="0"/>
        <v>-228</v>
      </c>
      <c r="K40" s="158">
        <f t="shared" si="1"/>
        <v>-0.1428571428571429</v>
      </c>
      <c r="L40" s="159"/>
      <c r="N40" s="115"/>
      <c r="O40" s="115"/>
      <c r="P40" s="115"/>
    </row>
    <row r="41" spans="2:16" s="94" customFormat="1" ht="15.75">
      <c r="B41" s="151">
        <v>8</v>
      </c>
      <c r="C41" s="151" t="s">
        <v>58</v>
      </c>
      <c r="D41" s="152">
        <v>4324</v>
      </c>
      <c r="E41" s="152">
        <v>511</v>
      </c>
      <c r="F41" s="153">
        <v>4835</v>
      </c>
      <c r="G41" s="152">
        <v>3999</v>
      </c>
      <c r="H41" s="152">
        <v>603</v>
      </c>
      <c r="I41" s="153">
        <v>4602</v>
      </c>
      <c r="J41" s="152">
        <f t="shared" si="0"/>
        <v>-233</v>
      </c>
      <c r="K41" s="154">
        <f t="shared" si="1"/>
        <v>-4.8190279214064158E-2</v>
      </c>
      <c r="L41" s="155"/>
      <c r="N41" s="113"/>
      <c r="O41" s="113"/>
      <c r="P41" s="114"/>
    </row>
    <row r="42" spans="2:16" s="94" customFormat="1" ht="15.75">
      <c r="B42" s="151">
        <v>17</v>
      </c>
      <c r="C42" s="151" t="s">
        <v>110</v>
      </c>
      <c r="D42" s="152">
        <v>382</v>
      </c>
      <c r="E42" s="152">
        <v>49</v>
      </c>
      <c r="F42" s="153">
        <v>431</v>
      </c>
      <c r="G42" s="152">
        <v>320</v>
      </c>
      <c r="H42" s="152">
        <v>46</v>
      </c>
      <c r="I42" s="153">
        <v>366</v>
      </c>
      <c r="J42" s="152">
        <f t="shared" si="0"/>
        <v>-65</v>
      </c>
      <c r="K42" s="154">
        <f t="shared" si="1"/>
        <v>-0.15081206496519717</v>
      </c>
      <c r="L42" s="155"/>
      <c r="N42" s="113"/>
      <c r="O42" s="113"/>
      <c r="P42" s="114"/>
    </row>
    <row r="43" spans="2:16" s="94" customFormat="1" ht="15.75">
      <c r="B43" s="151">
        <v>25</v>
      </c>
      <c r="C43" s="151" t="s">
        <v>111</v>
      </c>
      <c r="D43" s="152">
        <v>236</v>
      </c>
      <c r="E43" s="152">
        <v>28</v>
      </c>
      <c r="F43" s="153">
        <v>264</v>
      </c>
      <c r="G43" s="152">
        <v>237</v>
      </c>
      <c r="H43" s="152">
        <v>31</v>
      </c>
      <c r="I43" s="153">
        <v>268</v>
      </c>
      <c r="J43" s="152">
        <f t="shared" si="0"/>
        <v>4</v>
      </c>
      <c r="K43" s="154">
        <f t="shared" si="1"/>
        <v>1.5151515151515138E-2</v>
      </c>
      <c r="L43" s="155"/>
      <c r="N43" s="113"/>
      <c r="O43" s="113"/>
      <c r="P43" s="114"/>
    </row>
    <row r="44" spans="2:16" s="94" customFormat="1" ht="15.75">
      <c r="B44" s="151">
        <v>43</v>
      </c>
      <c r="C44" s="151" t="s">
        <v>59</v>
      </c>
      <c r="D44" s="152">
        <v>404</v>
      </c>
      <c r="E44" s="152">
        <v>60</v>
      </c>
      <c r="F44" s="153">
        <v>464</v>
      </c>
      <c r="G44" s="152">
        <v>384</v>
      </c>
      <c r="H44" s="152">
        <v>55</v>
      </c>
      <c r="I44" s="153">
        <v>439</v>
      </c>
      <c r="J44" s="152">
        <f t="shared" si="0"/>
        <v>-25</v>
      </c>
      <c r="K44" s="154">
        <f t="shared" si="1"/>
        <v>-5.3879310344827624E-2</v>
      </c>
      <c r="L44" s="155"/>
      <c r="N44" s="113"/>
      <c r="O44" s="113"/>
      <c r="P44" s="114"/>
    </row>
    <row r="45" spans="2:16" s="95" customFormat="1" ht="15.75">
      <c r="B45" s="156"/>
      <c r="C45" s="156" t="s">
        <v>85</v>
      </c>
      <c r="D45" s="157">
        <v>5346</v>
      </c>
      <c r="E45" s="157">
        <v>648</v>
      </c>
      <c r="F45" s="157">
        <v>5994</v>
      </c>
      <c r="G45" s="157">
        <v>4940</v>
      </c>
      <c r="H45" s="157">
        <v>735</v>
      </c>
      <c r="I45" s="157">
        <v>5675</v>
      </c>
      <c r="J45" s="157">
        <f t="shared" si="0"/>
        <v>-319</v>
      </c>
      <c r="K45" s="158">
        <f t="shared" si="1"/>
        <v>-5.3219886553219853E-2</v>
      </c>
      <c r="L45" s="159"/>
      <c r="N45" s="115"/>
      <c r="O45" s="115"/>
      <c r="P45" s="115"/>
    </row>
    <row r="46" spans="2:16" s="94" customFormat="1" ht="15.75">
      <c r="B46" s="151">
        <v>3</v>
      </c>
      <c r="C46" s="151" t="s">
        <v>71</v>
      </c>
      <c r="D46" s="152">
        <v>1263</v>
      </c>
      <c r="E46" s="152">
        <v>149</v>
      </c>
      <c r="F46" s="153">
        <v>1412</v>
      </c>
      <c r="G46" s="152">
        <v>1200</v>
      </c>
      <c r="H46" s="152">
        <v>172</v>
      </c>
      <c r="I46" s="153">
        <v>1372</v>
      </c>
      <c r="J46" s="152">
        <f t="shared" si="0"/>
        <v>-40</v>
      </c>
      <c r="K46" s="154">
        <f t="shared" si="1"/>
        <v>-2.8328611898016942E-2</v>
      </c>
      <c r="L46" s="155"/>
      <c r="N46" s="113"/>
      <c r="O46" s="113"/>
      <c r="P46" s="114"/>
    </row>
    <row r="47" spans="2:16" s="94" customFormat="1" ht="15.75">
      <c r="B47" s="151">
        <v>12</v>
      </c>
      <c r="C47" s="151" t="s">
        <v>72</v>
      </c>
      <c r="D47" s="152">
        <v>406</v>
      </c>
      <c r="E47" s="152">
        <v>40</v>
      </c>
      <c r="F47" s="153">
        <v>446</v>
      </c>
      <c r="G47" s="152">
        <v>352</v>
      </c>
      <c r="H47" s="152">
        <v>47</v>
      </c>
      <c r="I47" s="153">
        <v>399</v>
      </c>
      <c r="J47" s="152">
        <f t="shared" si="0"/>
        <v>-47</v>
      </c>
      <c r="K47" s="154">
        <f t="shared" si="1"/>
        <v>-0.10538116591928248</v>
      </c>
      <c r="L47" s="155"/>
      <c r="N47" s="113"/>
      <c r="O47" s="113"/>
      <c r="P47" s="114"/>
    </row>
    <row r="48" spans="2:16" s="94" customFormat="1" ht="15.75">
      <c r="B48" s="151">
        <v>46</v>
      </c>
      <c r="C48" s="151" t="s">
        <v>73</v>
      </c>
      <c r="D48" s="152">
        <v>1708</v>
      </c>
      <c r="E48" s="152">
        <v>244</v>
      </c>
      <c r="F48" s="153">
        <v>1952</v>
      </c>
      <c r="G48" s="152">
        <v>1647</v>
      </c>
      <c r="H48" s="152">
        <v>245</v>
      </c>
      <c r="I48" s="153">
        <v>1892</v>
      </c>
      <c r="J48" s="152">
        <f t="shared" si="0"/>
        <v>-60</v>
      </c>
      <c r="K48" s="154">
        <f t="shared" si="1"/>
        <v>-3.0737704918032738E-2</v>
      </c>
      <c r="L48" s="155"/>
      <c r="N48" s="113"/>
      <c r="O48" s="113"/>
      <c r="P48" s="114"/>
    </row>
    <row r="49" spans="2:16" s="95" customFormat="1" ht="15.75">
      <c r="B49" s="156"/>
      <c r="C49" s="156" t="s">
        <v>86</v>
      </c>
      <c r="D49" s="157">
        <v>3377</v>
      </c>
      <c r="E49" s="157">
        <v>433</v>
      </c>
      <c r="F49" s="157">
        <v>3810</v>
      </c>
      <c r="G49" s="157">
        <v>3199</v>
      </c>
      <c r="H49" s="157">
        <v>464</v>
      </c>
      <c r="I49" s="157">
        <v>3663</v>
      </c>
      <c r="J49" s="157">
        <f t="shared" si="0"/>
        <v>-147</v>
      </c>
      <c r="K49" s="158">
        <f t="shared" si="1"/>
        <v>-3.8582677165354351E-2</v>
      </c>
      <c r="L49" s="159"/>
      <c r="N49" s="115"/>
      <c r="O49" s="115"/>
      <c r="P49" s="115"/>
    </row>
    <row r="50" spans="2:16" s="94" customFormat="1" ht="15.75">
      <c r="B50" s="151">
        <v>6</v>
      </c>
      <c r="C50" s="151" t="s">
        <v>61</v>
      </c>
      <c r="D50" s="152">
        <v>268</v>
      </c>
      <c r="E50" s="152">
        <v>40</v>
      </c>
      <c r="F50" s="153">
        <v>308</v>
      </c>
      <c r="G50" s="152">
        <v>243</v>
      </c>
      <c r="H50" s="152">
        <v>32</v>
      </c>
      <c r="I50" s="153">
        <v>275</v>
      </c>
      <c r="J50" s="152">
        <f t="shared" si="0"/>
        <v>-33</v>
      </c>
      <c r="K50" s="154">
        <f t="shared" si="1"/>
        <v>-0.1071428571428571</v>
      </c>
      <c r="L50" s="155"/>
      <c r="N50" s="113"/>
      <c r="O50" s="113"/>
      <c r="P50" s="114"/>
    </row>
    <row r="51" spans="2:16" s="94" customFormat="1" ht="15.75">
      <c r="B51" s="151">
        <v>10</v>
      </c>
      <c r="C51" s="151" t="s">
        <v>62</v>
      </c>
      <c r="D51" s="152">
        <v>146</v>
      </c>
      <c r="E51" s="152">
        <v>22</v>
      </c>
      <c r="F51" s="153">
        <v>168</v>
      </c>
      <c r="G51" s="152">
        <v>150</v>
      </c>
      <c r="H51" s="152">
        <v>21</v>
      </c>
      <c r="I51" s="153">
        <v>171</v>
      </c>
      <c r="J51" s="152">
        <f t="shared" si="0"/>
        <v>3</v>
      </c>
      <c r="K51" s="154">
        <f t="shared" si="1"/>
        <v>1.7857142857142794E-2</v>
      </c>
      <c r="L51" s="155"/>
      <c r="N51" s="113"/>
      <c r="O51" s="113"/>
      <c r="P51" s="114"/>
    </row>
    <row r="52" spans="2:16" s="95" customFormat="1" ht="15.75">
      <c r="B52" s="156"/>
      <c r="C52" s="156" t="s">
        <v>87</v>
      </c>
      <c r="D52" s="157">
        <v>414</v>
      </c>
      <c r="E52" s="157">
        <v>62</v>
      </c>
      <c r="F52" s="157">
        <v>476</v>
      </c>
      <c r="G52" s="157">
        <v>393</v>
      </c>
      <c r="H52" s="157">
        <v>53</v>
      </c>
      <c r="I52" s="157">
        <v>446</v>
      </c>
      <c r="J52" s="157">
        <f t="shared" si="0"/>
        <v>-30</v>
      </c>
      <c r="K52" s="158">
        <f t="shared" si="1"/>
        <v>-6.3025210084033612E-2</v>
      </c>
      <c r="L52" s="159"/>
      <c r="N52" s="115"/>
      <c r="O52" s="115"/>
      <c r="P52" s="115"/>
    </row>
    <row r="53" spans="2:16" s="94" customFormat="1" ht="15.75">
      <c r="B53" s="151">
        <v>15</v>
      </c>
      <c r="C53" s="151" t="s">
        <v>117</v>
      </c>
      <c r="D53" s="152">
        <v>478</v>
      </c>
      <c r="E53" s="152">
        <v>96</v>
      </c>
      <c r="F53" s="153">
        <v>574</v>
      </c>
      <c r="G53" s="152">
        <v>356</v>
      </c>
      <c r="H53" s="152">
        <v>74</v>
      </c>
      <c r="I53" s="153">
        <v>430</v>
      </c>
      <c r="J53" s="152">
        <f t="shared" si="0"/>
        <v>-144</v>
      </c>
      <c r="K53" s="154">
        <f t="shared" si="1"/>
        <v>-0.25087108013937287</v>
      </c>
      <c r="L53" s="155"/>
      <c r="N53" s="113"/>
      <c r="O53" s="113"/>
      <c r="P53" s="114"/>
    </row>
    <row r="54" spans="2:16" s="94" customFormat="1" ht="15.75">
      <c r="B54" s="151">
        <v>27</v>
      </c>
      <c r="C54" s="151" t="s">
        <v>64</v>
      </c>
      <c r="D54" s="152">
        <v>117</v>
      </c>
      <c r="E54" s="152">
        <v>21</v>
      </c>
      <c r="F54" s="153">
        <v>138</v>
      </c>
      <c r="G54" s="152">
        <v>86</v>
      </c>
      <c r="H54" s="152">
        <v>22</v>
      </c>
      <c r="I54" s="153">
        <v>108</v>
      </c>
      <c r="J54" s="152">
        <f t="shared" si="0"/>
        <v>-30</v>
      </c>
      <c r="K54" s="154">
        <f t="shared" si="1"/>
        <v>-0.21739130434782605</v>
      </c>
      <c r="L54" s="155"/>
      <c r="N54" s="113"/>
      <c r="O54" s="113"/>
      <c r="P54" s="114"/>
    </row>
    <row r="55" spans="2:16" s="94" customFormat="1" ht="15.75">
      <c r="B55" s="151">
        <v>32</v>
      </c>
      <c r="C55" s="151" t="s">
        <v>113</v>
      </c>
      <c r="D55" s="152">
        <v>75</v>
      </c>
      <c r="E55" s="152">
        <v>19</v>
      </c>
      <c r="F55" s="153">
        <v>94</v>
      </c>
      <c r="G55" s="152">
        <v>75</v>
      </c>
      <c r="H55" s="152">
        <v>10</v>
      </c>
      <c r="I55" s="153">
        <v>85</v>
      </c>
      <c r="J55" s="152">
        <f t="shared" si="0"/>
        <v>-9</v>
      </c>
      <c r="K55" s="154">
        <f t="shared" si="1"/>
        <v>-9.5744680851063801E-2</v>
      </c>
      <c r="L55" s="155"/>
      <c r="N55" s="113"/>
      <c r="O55" s="113"/>
      <c r="P55" s="114"/>
    </row>
    <row r="56" spans="2:16" s="94" customFormat="1" ht="15.75">
      <c r="B56" s="151">
        <v>36</v>
      </c>
      <c r="C56" s="151" t="s">
        <v>65</v>
      </c>
      <c r="D56" s="152">
        <v>306</v>
      </c>
      <c r="E56" s="152">
        <v>46</v>
      </c>
      <c r="F56" s="153">
        <v>352</v>
      </c>
      <c r="G56" s="152">
        <v>262</v>
      </c>
      <c r="H56" s="152">
        <v>49</v>
      </c>
      <c r="I56" s="153">
        <v>311</v>
      </c>
      <c r="J56" s="152">
        <f t="shared" si="0"/>
        <v>-41</v>
      </c>
      <c r="K56" s="154">
        <f t="shared" si="1"/>
        <v>-0.11647727272727271</v>
      </c>
      <c r="L56" s="155"/>
      <c r="N56" s="113"/>
      <c r="O56" s="113"/>
      <c r="P56" s="114"/>
    </row>
    <row r="57" spans="2:16" s="95" customFormat="1" ht="15.75">
      <c r="B57" s="156"/>
      <c r="C57" s="156" t="s">
        <v>88</v>
      </c>
      <c r="D57" s="157">
        <v>976</v>
      </c>
      <c r="E57" s="157">
        <v>182</v>
      </c>
      <c r="F57" s="157">
        <v>1158</v>
      </c>
      <c r="G57" s="157">
        <v>779</v>
      </c>
      <c r="H57" s="157">
        <v>155</v>
      </c>
      <c r="I57" s="157">
        <v>934</v>
      </c>
      <c r="J57" s="157">
        <f t="shared" si="0"/>
        <v>-224</v>
      </c>
      <c r="K57" s="158">
        <f t="shared" si="1"/>
        <v>-0.1934369602763385</v>
      </c>
      <c r="L57" s="159"/>
      <c r="N57" s="115"/>
      <c r="O57" s="115"/>
      <c r="P57" s="115"/>
    </row>
    <row r="58" spans="2:16" s="95" customFormat="1" ht="15.75">
      <c r="B58" s="156">
        <v>28</v>
      </c>
      <c r="C58" s="156" t="s">
        <v>89</v>
      </c>
      <c r="D58" s="157">
        <v>7081</v>
      </c>
      <c r="E58" s="157">
        <v>1050</v>
      </c>
      <c r="F58" s="157">
        <v>8131</v>
      </c>
      <c r="G58" s="157">
        <v>6545</v>
      </c>
      <c r="H58" s="157">
        <v>1060</v>
      </c>
      <c r="I58" s="157">
        <v>7605</v>
      </c>
      <c r="J58" s="157">
        <f t="shared" si="0"/>
        <v>-526</v>
      </c>
      <c r="K58" s="158">
        <f t="shared" si="1"/>
        <v>-6.4690689952035418E-2</v>
      </c>
      <c r="L58" s="159"/>
      <c r="N58" s="115"/>
      <c r="O58" s="115"/>
      <c r="P58" s="115"/>
    </row>
    <row r="59" spans="2:16" s="95" customFormat="1" ht="15.75">
      <c r="B59" s="156">
        <v>30</v>
      </c>
      <c r="C59" s="156" t="s">
        <v>90</v>
      </c>
      <c r="D59" s="157">
        <v>1543</v>
      </c>
      <c r="E59" s="157">
        <v>177</v>
      </c>
      <c r="F59" s="157">
        <v>1720</v>
      </c>
      <c r="G59" s="157">
        <v>1358</v>
      </c>
      <c r="H59" s="157">
        <v>165</v>
      </c>
      <c r="I59" s="157">
        <v>1523</v>
      </c>
      <c r="J59" s="157">
        <f t="shared" si="0"/>
        <v>-197</v>
      </c>
      <c r="K59" s="158">
        <f t="shared" si="1"/>
        <v>-0.11453488372093024</v>
      </c>
      <c r="L59" s="159"/>
      <c r="N59" s="115"/>
      <c r="O59" s="115"/>
      <c r="P59" s="115"/>
    </row>
    <row r="60" spans="2:16" s="95" customFormat="1" ht="15.75">
      <c r="B60" s="156">
        <v>31</v>
      </c>
      <c r="C60" s="156" t="s">
        <v>91</v>
      </c>
      <c r="D60" s="157">
        <v>1484</v>
      </c>
      <c r="E60" s="157">
        <v>220</v>
      </c>
      <c r="F60" s="157">
        <v>1704</v>
      </c>
      <c r="G60" s="157">
        <v>1265</v>
      </c>
      <c r="H60" s="157">
        <v>209</v>
      </c>
      <c r="I60" s="157">
        <v>1474</v>
      </c>
      <c r="J60" s="157">
        <f t="shared" si="0"/>
        <v>-230</v>
      </c>
      <c r="K60" s="158">
        <f t="shared" si="1"/>
        <v>-0.13497652582159625</v>
      </c>
      <c r="L60" s="159"/>
      <c r="N60" s="115"/>
      <c r="O60" s="115"/>
      <c r="P60" s="115"/>
    </row>
    <row r="61" spans="2:16" s="94" customFormat="1" ht="15.75">
      <c r="B61" s="151">
        <v>1</v>
      </c>
      <c r="C61" s="151" t="s">
        <v>114</v>
      </c>
      <c r="D61" s="152">
        <v>635</v>
      </c>
      <c r="E61" s="152">
        <v>260</v>
      </c>
      <c r="F61" s="153">
        <v>895</v>
      </c>
      <c r="G61" s="152">
        <v>548</v>
      </c>
      <c r="H61" s="152">
        <v>104</v>
      </c>
      <c r="I61" s="153">
        <v>652</v>
      </c>
      <c r="J61" s="152">
        <f t="shared" si="0"/>
        <v>-243</v>
      </c>
      <c r="K61" s="154">
        <f t="shared" si="1"/>
        <v>-0.27150837988826815</v>
      </c>
      <c r="L61" s="155"/>
      <c r="N61" s="113"/>
      <c r="O61" s="113"/>
      <c r="P61" s="114"/>
    </row>
    <row r="62" spans="2:16" s="94" customFormat="1" ht="15.75">
      <c r="B62" s="151">
        <v>20</v>
      </c>
      <c r="C62" s="151" t="s">
        <v>115</v>
      </c>
      <c r="D62" s="152">
        <v>1050</v>
      </c>
      <c r="E62" s="152">
        <v>471</v>
      </c>
      <c r="F62" s="153">
        <v>1521</v>
      </c>
      <c r="G62" s="152">
        <v>979</v>
      </c>
      <c r="H62" s="152">
        <v>182</v>
      </c>
      <c r="I62" s="153">
        <v>1161</v>
      </c>
      <c r="J62" s="152">
        <f t="shared" si="0"/>
        <v>-360</v>
      </c>
      <c r="K62" s="154">
        <f t="shared" si="1"/>
        <v>-0.23668639053254437</v>
      </c>
      <c r="L62" s="155"/>
      <c r="N62" s="113"/>
      <c r="O62" s="113"/>
      <c r="P62" s="114"/>
    </row>
    <row r="63" spans="2:16" s="94" customFormat="1" ht="15.75">
      <c r="B63" s="151">
        <v>48</v>
      </c>
      <c r="C63" s="151" t="s">
        <v>116</v>
      </c>
      <c r="D63" s="152">
        <v>1739</v>
      </c>
      <c r="E63" s="152">
        <v>883</v>
      </c>
      <c r="F63" s="153">
        <v>2622</v>
      </c>
      <c r="G63" s="152">
        <v>1730</v>
      </c>
      <c r="H63" s="152">
        <v>313</v>
      </c>
      <c r="I63" s="153">
        <v>2043</v>
      </c>
      <c r="J63" s="152">
        <f t="shared" si="0"/>
        <v>-579</v>
      </c>
      <c r="K63" s="154">
        <f t="shared" si="1"/>
        <v>-0.2208237986270023</v>
      </c>
      <c r="L63" s="155"/>
      <c r="N63" s="113"/>
      <c r="O63" s="113"/>
      <c r="P63" s="114"/>
    </row>
    <row r="64" spans="2:16" s="95" customFormat="1" ht="15.75">
      <c r="B64" s="156"/>
      <c r="C64" s="156" t="s">
        <v>92</v>
      </c>
      <c r="D64" s="157">
        <v>3424</v>
      </c>
      <c r="E64" s="157">
        <v>1614</v>
      </c>
      <c r="F64" s="157">
        <v>5038</v>
      </c>
      <c r="G64" s="157">
        <v>3257</v>
      </c>
      <c r="H64" s="157">
        <v>599</v>
      </c>
      <c r="I64" s="157">
        <v>3856</v>
      </c>
      <c r="J64" s="157">
        <f t="shared" si="0"/>
        <v>-1182</v>
      </c>
      <c r="K64" s="158">
        <f t="shared" si="1"/>
        <v>-0.23461691147280672</v>
      </c>
      <c r="L64" s="159"/>
      <c r="N64" s="115"/>
      <c r="O64" s="115"/>
      <c r="P64" s="115"/>
    </row>
    <row r="65" spans="2:16" s="95" customFormat="1" ht="15.75">
      <c r="B65" s="156">
        <v>26</v>
      </c>
      <c r="C65" s="156" t="s">
        <v>93</v>
      </c>
      <c r="D65" s="157">
        <v>336</v>
      </c>
      <c r="E65" s="157">
        <v>49</v>
      </c>
      <c r="F65" s="157">
        <v>385</v>
      </c>
      <c r="G65" s="157">
        <v>313</v>
      </c>
      <c r="H65" s="157">
        <v>43</v>
      </c>
      <c r="I65" s="157">
        <v>356</v>
      </c>
      <c r="J65" s="157">
        <f t="shared" si="0"/>
        <v>-29</v>
      </c>
      <c r="K65" s="158">
        <f t="shared" si="1"/>
        <v>-7.532467532467535E-2</v>
      </c>
      <c r="L65" s="159"/>
      <c r="N65" s="115"/>
      <c r="O65" s="115"/>
      <c r="P65" s="115"/>
    </row>
    <row r="66" spans="2:16" s="94" customFormat="1" ht="15.75">
      <c r="B66" s="151">
        <v>51</v>
      </c>
      <c r="C66" s="151" t="s">
        <v>94</v>
      </c>
      <c r="D66" s="152">
        <v>22</v>
      </c>
      <c r="E66" s="152">
        <v>1</v>
      </c>
      <c r="F66" s="152">
        <v>23</v>
      </c>
      <c r="G66" s="152">
        <v>24</v>
      </c>
      <c r="H66" s="152">
        <v>3</v>
      </c>
      <c r="I66" s="152">
        <v>27</v>
      </c>
      <c r="J66" s="152">
        <f t="shared" si="0"/>
        <v>4</v>
      </c>
      <c r="K66" s="154">
        <f t="shared" si="1"/>
        <v>0.17391304347826098</v>
      </c>
      <c r="L66" s="155"/>
      <c r="N66" s="113"/>
      <c r="O66" s="113"/>
      <c r="P66" s="114"/>
    </row>
    <row r="67" spans="2:16" s="94" customFormat="1" ht="15.75">
      <c r="B67" s="151">
        <v>52</v>
      </c>
      <c r="C67" s="151" t="s">
        <v>95</v>
      </c>
      <c r="D67" s="152">
        <v>20</v>
      </c>
      <c r="E67" s="152">
        <v>2</v>
      </c>
      <c r="F67" s="152">
        <v>22</v>
      </c>
      <c r="G67" s="152">
        <v>22</v>
      </c>
      <c r="H67" s="152">
        <v>6</v>
      </c>
      <c r="I67" s="152">
        <v>28</v>
      </c>
      <c r="J67" s="152">
        <f t="shared" si="0"/>
        <v>6</v>
      </c>
      <c r="K67" s="154">
        <f t="shared" si="1"/>
        <v>0.27272727272727271</v>
      </c>
      <c r="L67" s="155"/>
      <c r="N67" s="113"/>
      <c r="O67" s="113"/>
      <c r="P67" s="114"/>
    </row>
    <row r="68" spans="2:16" s="94" customFormat="1" ht="15" customHeight="1">
      <c r="B68" s="160"/>
      <c r="C68" s="160" t="s">
        <v>8</v>
      </c>
      <c r="D68" s="161">
        <v>34802</v>
      </c>
      <c r="E68" s="161">
        <v>5988</v>
      </c>
      <c r="F68" s="161">
        <v>40790</v>
      </c>
      <c r="G68" s="161">
        <v>31712</v>
      </c>
      <c r="H68" s="161">
        <v>5089</v>
      </c>
      <c r="I68" s="161">
        <v>36801</v>
      </c>
      <c r="J68" s="161">
        <f t="shared" si="0"/>
        <v>-3989</v>
      </c>
      <c r="K68" s="162">
        <f t="shared" si="1"/>
        <v>-9.7793576857072795E-2</v>
      </c>
      <c r="L68" s="155"/>
      <c r="N68" s="115"/>
      <c r="O68" s="115"/>
      <c r="P68" s="115"/>
    </row>
    <row r="69" spans="2:16">
      <c r="B69" s="163"/>
      <c r="C69" s="163"/>
      <c r="D69" s="164"/>
      <c r="E69" s="164"/>
      <c r="F69" s="165"/>
      <c r="G69" s="164"/>
      <c r="H69" s="164"/>
      <c r="I69" s="165"/>
      <c r="J69" s="165"/>
      <c r="K69" s="165"/>
      <c r="L69" s="163"/>
      <c r="N69" s="116"/>
      <c r="O69" s="116"/>
      <c r="P69" s="116"/>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1"/>
  <sheetViews>
    <sheetView showGridLines="0" showRowColHeaders="0" zoomScaleNormal="100" workbookViewId="0">
      <pane ySplit="2" topLeftCell="A32" activePane="bottomLeft" state="frozen"/>
      <selection activeCell="C25" sqref="C25"/>
      <selection pane="bottomLeft" activeCell="T63" sqref="T63"/>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07" t="s">
        <v>96</v>
      </c>
      <c r="J1" s="207"/>
      <c r="K1" s="207"/>
      <c r="L1" s="207"/>
      <c r="M1" s="207"/>
      <c r="N1" s="207"/>
      <c r="O1" s="207"/>
      <c r="P1" s="207"/>
      <c r="Q1" s="207"/>
      <c r="R1" s="207"/>
      <c r="S1" s="18"/>
    </row>
    <row r="2" spans="1:24" s="10" customFormat="1" ht="20.100000000000001" customHeight="1">
      <c r="A2" s="173" t="s">
        <v>122</v>
      </c>
      <c r="B2" s="173"/>
      <c r="C2" s="173"/>
      <c r="D2" s="173"/>
      <c r="E2" s="173"/>
      <c r="F2" s="173"/>
      <c r="G2" s="173"/>
      <c r="H2" s="173"/>
      <c r="I2" s="173"/>
      <c r="J2" s="173"/>
      <c r="K2" s="173"/>
      <c r="L2" s="173"/>
      <c r="M2" s="173"/>
      <c r="N2" s="173"/>
      <c r="O2" s="173"/>
      <c r="P2" s="173"/>
      <c r="Q2" s="173"/>
      <c r="R2" s="173"/>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08" t="s">
        <v>102</v>
      </c>
      <c r="J4" s="208"/>
      <c r="K4" s="208"/>
      <c r="L4" s="208"/>
      <c r="M4" s="208"/>
      <c r="N4" s="208"/>
      <c r="O4" s="208"/>
      <c r="P4" s="208"/>
      <c r="Q4" s="92"/>
      <c r="R4" s="92"/>
      <c r="S4" s="92"/>
      <c r="T4" s="92"/>
      <c r="U4" s="92"/>
      <c r="V4" s="92"/>
      <c r="W4" s="92"/>
      <c r="X4" s="92"/>
    </row>
    <row r="5" spans="1:24" ht="12.75" customHeight="1">
      <c r="I5" s="91"/>
      <c r="J5" s="91"/>
      <c r="K5" s="91"/>
      <c r="L5" s="91"/>
      <c r="M5" s="91"/>
      <c r="N5" s="91"/>
      <c r="O5" s="91"/>
      <c r="P5" s="91"/>
      <c r="Q5" s="91"/>
    </row>
    <row r="6" spans="1:24" ht="14.25" customHeight="1">
      <c r="A6" s="15" t="str">
        <f>'Total y Variación interanual'!C68</f>
        <v>TOTAL</v>
      </c>
      <c r="B6" s="15">
        <f>'Total y Variación interanual'!I68</f>
        <v>36801</v>
      </c>
      <c r="C6" s="11">
        <v>1587</v>
      </c>
      <c r="D6" s="11">
        <v>22097</v>
      </c>
      <c r="E6" s="11">
        <v>28829</v>
      </c>
      <c r="F6" s="11">
        <v>2427</v>
      </c>
      <c r="G6" s="11">
        <v>31256</v>
      </c>
    </row>
    <row r="7" spans="1:24">
      <c r="J7" s="11" t="str">
        <f>'Total y Variación interanual'!$C$14</f>
        <v>Andalucía</v>
      </c>
      <c r="K7" s="15">
        <f>'Total y Variación interanual'!$I$14</f>
        <v>4098</v>
      </c>
    </row>
    <row r="8" spans="1:24">
      <c r="J8" s="11" t="str">
        <f>'Total y Variación interanual'!C18</f>
        <v>Aragón</v>
      </c>
      <c r="K8" s="15">
        <f>'Total y Variación interanual'!I18</f>
        <v>1477</v>
      </c>
    </row>
    <row r="9" spans="1:24">
      <c r="B9" s="10" t="s">
        <v>2</v>
      </c>
      <c r="C9" s="10" t="s">
        <v>3</v>
      </c>
      <c r="D9" s="10" t="s">
        <v>79</v>
      </c>
      <c r="J9" s="11" t="str">
        <f>'Total y Variación interanual'!C19</f>
        <v>Asturias</v>
      </c>
      <c r="K9" s="15">
        <f>'Total y Variación interanual'!I19</f>
        <v>476</v>
      </c>
    </row>
    <row r="10" spans="1:24">
      <c r="A10" s="17" t="s">
        <v>98</v>
      </c>
      <c r="B10" s="15">
        <f>'Total y Variación interanual'!D68</f>
        <v>34802</v>
      </c>
      <c r="C10" s="15">
        <f>'Total y Variación interanual'!E68</f>
        <v>5988</v>
      </c>
      <c r="D10" s="15">
        <f>'Total y Variación interanual'!F68</f>
        <v>40790</v>
      </c>
      <c r="J10" s="11" t="str">
        <f>'Total y Variación interanual'!C20</f>
        <v>Baleares</v>
      </c>
      <c r="K10" s="15">
        <f>'Total y Variación interanual'!I20</f>
        <v>1021</v>
      </c>
    </row>
    <row r="11" spans="1:24">
      <c r="A11" s="17" t="s">
        <v>99</v>
      </c>
      <c r="B11" s="15">
        <f>'Total y Variación interanual'!G68</f>
        <v>31712</v>
      </c>
      <c r="C11" s="15">
        <f>'Total y Variación interanual'!H68</f>
        <v>5089</v>
      </c>
      <c r="D11" s="15">
        <f>'Total y Variación interanual'!I68</f>
        <v>36801</v>
      </c>
      <c r="J11" s="11" t="str">
        <f>'Total y Variación interanual'!C23</f>
        <v>Canarias</v>
      </c>
      <c r="K11" s="15">
        <f>'Total y Variación interanual'!I23</f>
        <v>580</v>
      </c>
    </row>
    <row r="12" spans="1:24">
      <c r="J12" s="11" t="str">
        <f>'Total y Variación interanual'!C24</f>
        <v>Cantabria</v>
      </c>
      <c r="K12" s="15">
        <f>'Total y Variación interanual'!I24</f>
        <v>256</v>
      </c>
    </row>
    <row r="13" spans="1:24">
      <c r="J13" s="11" t="str">
        <f>'Total y Variación interanual'!$C$34</f>
        <v>CASTILLA-LEÓN</v>
      </c>
      <c r="K13" s="15">
        <f>'Total y Variación interanual'!$I$34</f>
        <v>1938</v>
      </c>
    </row>
    <row r="14" spans="1:24">
      <c r="J14" s="11" t="str">
        <f>'Total y Variación interanual'!$C$40</f>
        <v>CAST.-LA MANCHA</v>
      </c>
      <c r="K14" s="15">
        <f>'Total y Variación interanual'!$I$40</f>
        <v>1368</v>
      </c>
    </row>
    <row r="15" spans="1:24" ht="12.75" customHeight="1">
      <c r="J15" s="11" t="str">
        <f>'Total y Variación interanual'!$C$45</f>
        <v>CATALUÑA</v>
      </c>
      <c r="K15" s="15">
        <f>'Total y Variación interanual'!$I$45</f>
        <v>5675</v>
      </c>
    </row>
    <row r="16" spans="1:24">
      <c r="J16" s="11" t="str">
        <f>'Total y Variación interanual'!$C$49</f>
        <v>C. VALENCIANA</v>
      </c>
      <c r="K16" s="15">
        <f>'Total y Variación interanual'!$I$49</f>
        <v>3663</v>
      </c>
    </row>
    <row r="17" spans="10:11">
      <c r="J17" s="11" t="str">
        <f>'Total y Variación interanual'!$C$52</f>
        <v>EXTREMADURA</v>
      </c>
      <c r="K17" s="15">
        <f>'Total y Variación interanual'!$I$52</f>
        <v>446</v>
      </c>
    </row>
    <row r="18" spans="10:11">
      <c r="J18" s="11" t="str">
        <f>'Total y Variación interanual'!C57</f>
        <v>GALICIA</v>
      </c>
      <c r="K18" s="15">
        <f>'Total y Variación interanual'!I57</f>
        <v>934</v>
      </c>
    </row>
    <row r="19" spans="10:11">
      <c r="J19" s="11" t="str">
        <f>'Total y Variación interanual'!C58</f>
        <v>C. DE MADRID</v>
      </c>
      <c r="K19" s="15">
        <f>'Total y Variación interanual'!I58</f>
        <v>7605</v>
      </c>
    </row>
    <row r="20" spans="10:11">
      <c r="J20" s="11" t="str">
        <f>'Total y Variación interanual'!C59</f>
        <v>R. DE MURCIA</v>
      </c>
      <c r="K20" s="15">
        <f>'Total y Variación interanual'!I59</f>
        <v>1523</v>
      </c>
    </row>
    <row r="21" spans="10:11">
      <c r="J21" s="11" t="str">
        <f>'Total y Variación interanual'!C60</f>
        <v>NAVARRA</v>
      </c>
      <c r="K21" s="15">
        <f>'Total y Variación interanual'!I60</f>
        <v>1474</v>
      </c>
    </row>
    <row r="22" spans="10:11">
      <c r="J22" s="11" t="str">
        <f>'Total y Variación interanual'!C64</f>
        <v>PAÍS VASCO</v>
      </c>
      <c r="K22" s="15">
        <f>'Total y Variación interanual'!I64</f>
        <v>3856</v>
      </c>
    </row>
    <row r="23" spans="10:11">
      <c r="J23" s="11" t="str">
        <f>'Total y Variación interanual'!C65</f>
        <v>LA RIOJA</v>
      </c>
      <c r="K23" s="15">
        <f>'Total y Variación interanual'!I65</f>
        <v>356</v>
      </c>
    </row>
    <row r="24" spans="10:11">
      <c r="J24" s="15" t="str">
        <f>'Total y Variación interanual'!C66</f>
        <v>CEUTA</v>
      </c>
      <c r="K24" s="15">
        <f>'Total y Variación interanual'!I66</f>
        <v>27</v>
      </c>
    </row>
    <row r="25" spans="10:11">
      <c r="J25" s="15" t="str">
        <f>'Total y Variación interanual'!C67</f>
        <v>MELILLA</v>
      </c>
      <c r="K25" s="15">
        <f>'Total y Variación interanual'!I67</f>
        <v>28</v>
      </c>
    </row>
    <row r="53" spans="9:15" ht="15" customHeight="1">
      <c r="I53" s="208" t="s">
        <v>124</v>
      </c>
      <c r="J53" s="208"/>
      <c r="K53" s="208"/>
      <c r="L53" s="208"/>
      <c r="M53" s="208"/>
      <c r="N53" s="208"/>
      <c r="O53" s="208"/>
    </row>
    <row r="63" spans="9:15">
      <c r="K63" s="15">
        <f>'Total y Variación interanual'!$D$68</f>
        <v>34802</v>
      </c>
    </row>
    <row r="64" spans="9:15">
      <c r="K64" s="15">
        <f>'Total y Variación interanual'!$G$68</f>
        <v>31712</v>
      </c>
    </row>
    <row r="65" spans="11:12">
      <c r="K65" s="15"/>
      <c r="L65" s="166"/>
    </row>
    <row r="66" spans="11:12">
      <c r="K66" s="15">
        <f>'Total y Variación interanual'!$E$68</f>
        <v>5988</v>
      </c>
      <c r="L66" s="166"/>
    </row>
    <row r="67" spans="11:12">
      <c r="K67" s="15">
        <f>'Total y Variación interanual'!$H$68</f>
        <v>5089</v>
      </c>
      <c r="L67" s="166"/>
    </row>
    <row r="68" spans="11:12">
      <c r="K68" s="15"/>
      <c r="L68" s="166"/>
    </row>
    <row r="69" spans="11:12">
      <c r="K69" s="15">
        <f>'Total y Variación interanual'!$F$68</f>
        <v>40790</v>
      </c>
      <c r="L69" s="166"/>
    </row>
    <row r="70" spans="11:12">
      <c r="K70" s="15">
        <f>'Total y Variación interanual'!$I$68</f>
        <v>36801</v>
      </c>
      <c r="L70" s="166"/>
    </row>
    <row r="71" spans="11:12">
      <c r="L71" s="166"/>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3BF814-CAB4-4AD2-8B1E-9F8F914D332A}"/>
</file>

<file path=customXml/itemProps2.xml><?xml version="1.0" encoding="utf-8"?>
<ds:datastoreItem xmlns:ds="http://schemas.openxmlformats.org/officeDocument/2006/customXml" ds:itemID="{F1EED8FD-8073-4A55-97B8-93F68314CA93}"/>
</file>

<file path=customXml/itemProps3.xml><?xml version="1.0" encoding="utf-8"?>
<ds:datastoreItem xmlns:ds="http://schemas.openxmlformats.org/officeDocument/2006/customXml" ds:itemID="{8640A4A4-9BBC-48C7-A93D-403FABE2C3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2022-10-25T10:49:48Z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